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527"/>
  <workbookPr filterPrivacy="1" defaultThemeVersion="124226"/>
  <xr:revisionPtr revIDLastSave="0" documentId="8_{FB92A8AB-2BB9-48F7-BBBC-A58B87F38FC2}" xr6:coauthVersionLast="45" xr6:coauthVersionMax="45" xr10:uidLastSave="{00000000-0000-0000-0000-000000000000}"/>
  <bookViews>
    <workbookView xWindow="-120" yWindow="-120" windowWidth="20730" windowHeight="11160" firstSheet="10" activeTab="15" xr2:uid="{00000000-000D-0000-FFFF-FFFF00000000}"/>
  </bookViews>
  <sheets>
    <sheet name="Chap 1 CDQ" sheetId="51" r:id="rId1"/>
    <sheet name="Chap 1 CBPU" sheetId="117" r:id="rId2"/>
    <sheet name="Chap 2 CDQ " sheetId="103" r:id="rId3"/>
    <sheet name="Chap 2 CBPU" sheetId="13" r:id="rId4"/>
    <sheet name="Chap 3 CDQ" sheetId="53" r:id="rId5"/>
    <sheet name="Chap 3 CBPU" sheetId="104" r:id="rId6"/>
    <sheet name="chap 4 CDQ  " sheetId="92" r:id="rId7"/>
    <sheet name="chap 4 CBPU" sheetId="105" r:id="rId8"/>
    <sheet name="chap 5 CDQ" sheetId="57" r:id="rId9"/>
    <sheet name="chap 5 CBPU" sheetId="106" r:id="rId10"/>
    <sheet name="chap 6 CDQ " sheetId="85" r:id="rId11"/>
    <sheet name="chap 6 CBPU" sheetId="107" r:id="rId12"/>
    <sheet name="chap 7 CDQ " sheetId="102" r:id="rId13"/>
    <sheet name="chap 7 CBPU" sheetId="108" r:id="rId14"/>
    <sheet name="chap 8 CDQ " sheetId="96" r:id="rId15"/>
    <sheet name="chap 8 CBPU" sheetId="109" r:id="rId16"/>
    <sheet name="chap 9 CDQ  " sheetId="93" r:id="rId17"/>
    <sheet name="chap 9 CBPU" sheetId="110" r:id="rId18"/>
    <sheet name="chap 10 CDQ" sheetId="86" r:id="rId19"/>
    <sheet name="chap 10 CBPU" sheetId="111" r:id="rId20"/>
    <sheet name="chap 11 CDQ " sheetId="81" r:id="rId21"/>
    <sheet name="chap 11 CBPU" sheetId="112" r:id="rId22"/>
    <sheet name="chap 12 CDQ" sheetId="69" r:id="rId23"/>
    <sheet name="chap 3 etancheite var" sheetId="39" state="hidden" r:id="rId24"/>
    <sheet name="chap 3 etancheite var (2)" sheetId="40" state="hidden" r:id="rId25"/>
    <sheet name="chap 12 CBPU" sheetId="113" r:id="rId26"/>
    <sheet name="CHAP 13 CDQ" sheetId="37" r:id="rId27"/>
    <sheet name="CHAP 13 CBPU" sheetId="114" r:id="rId28"/>
    <sheet name="Ch14 CDQ" sheetId="94" r:id="rId29"/>
    <sheet name="Ch14 CBPU" sheetId="115" r:id="rId30"/>
  </sheets>
  <externalReferences>
    <externalReference r:id="rId31"/>
    <externalReference r:id="rId32"/>
    <externalReference r:id="rId33"/>
    <externalReference r:id="rId34"/>
  </externalReferences>
  <definedNames>
    <definedName name="Coeff_FG_Mat" localSheetId="21">#REF!</definedName>
    <definedName name="Coeff_FG_Mat" localSheetId="20">#REF!</definedName>
    <definedName name="Coeff_FG_Mat" localSheetId="24">#REF!</definedName>
    <definedName name="Coeff_FG_Mat" localSheetId="7">#REF!</definedName>
    <definedName name="Coeff_FG_Mat" localSheetId="6">#REF!</definedName>
    <definedName name="Coeff_FG_Mat" localSheetId="13">#REF!</definedName>
    <definedName name="Coeff_FG_Mat" localSheetId="12">#REF!</definedName>
    <definedName name="Coeff_FG_Mat" localSheetId="15">#REF!</definedName>
    <definedName name="Coeff_FG_Mat" localSheetId="14">#REF!</definedName>
    <definedName name="Coeff_FG_Mat" localSheetId="17">#REF!</definedName>
    <definedName name="Coeff_FG_Mat" localSheetId="16">#REF!</definedName>
    <definedName name="Coeff_FG_Mat">#REF!</definedName>
    <definedName name="Coeff_FG_MO" localSheetId="24">#REF!</definedName>
    <definedName name="Coeff_FG_MO" localSheetId="7">#REF!</definedName>
    <definedName name="Coeff_FG_MO" localSheetId="6">#REF!</definedName>
    <definedName name="Coeff_FG_MO" localSheetId="13">#REF!</definedName>
    <definedName name="Coeff_FG_MO" localSheetId="12">#REF!</definedName>
    <definedName name="Coeff_FG_MO" localSheetId="15">#REF!</definedName>
    <definedName name="Coeff_FG_MO" localSheetId="14">#REF!</definedName>
    <definedName name="Coeff_FG_MO" localSheetId="17">#REF!</definedName>
    <definedName name="Coeff_FG_MO" localSheetId="16">#REF!</definedName>
    <definedName name="Coeff_FG_MO">#REF!</definedName>
    <definedName name="Coeff_vente" localSheetId="24">#REF!</definedName>
    <definedName name="Coeff_vente" localSheetId="7">#REF!</definedName>
    <definedName name="Coeff_vente" localSheetId="6">#REF!</definedName>
    <definedName name="Coeff_vente" localSheetId="13">#REF!</definedName>
    <definedName name="Coeff_vente" localSheetId="12">#REF!</definedName>
    <definedName name="Coeff_vente" localSheetId="15">#REF!</definedName>
    <definedName name="Coeff_vente" localSheetId="14">#REF!</definedName>
    <definedName name="Coeff_vente" localSheetId="17">#REF!</definedName>
    <definedName name="Coeff_vente" localSheetId="16">#REF!</definedName>
    <definedName name="Coeff_vente">#REF!</definedName>
    <definedName name="DESIGNATION">'[1] '!$N$1:$R$5381</definedName>
    <definedName name="_xlnm.Print_Titles" localSheetId="27">'CHAP 13 CBPU'!$7:$7</definedName>
    <definedName name="_xlnm.Print_Titles" localSheetId="26">'CHAP 13 CDQ'!$6:$6</definedName>
    <definedName name="réf_Client1">'[2]Fiche d''identification'!$X$9</definedName>
    <definedName name="réf_Date">'[2]Fiche d''identification'!$AN$42</definedName>
    <definedName name="réf_Référence">'[2]Fiche d''identification'!$AN$44</definedName>
    <definedName name="réf_Titre1">'[2]Fiche d''identification'!$X$22</definedName>
    <definedName name="réf_Titre2">'[2]Fiche d''identification'!$X$28</definedName>
    <definedName name="réf_Titre3">'[2]Fiche d''identification'!$X$32</definedName>
    <definedName name="THM" localSheetId="24">#REF!</definedName>
    <definedName name="THM" localSheetId="7">#REF!</definedName>
    <definedName name="THM" localSheetId="6">#REF!</definedName>
    <definedName name="THM" localSheetId="13">#REF!</definedName>
    <definedName name="THM" localSheetId="12">#REF!</definedName>
    <definedName name="THM" localSheetId="15">#REF!</definedName>
    <definedName name="THM" localSheetId="14">#REF!</definedName>
    <definedName name="THM" localSheetId="17">#REF!</definedName>
    <definedName name="THM" localSheetId="16">#REF!</definedName>
    <definedName name="THM">#REF!</definedName>
    <definedName name="_xlnm.Print_Area" localSheetId="25">'chap 12 CBPU'!$A$1:$E$38</definedName>
    <definedName name="_xlnm.Print_Area" localSheetId="22">'chap 12 CDQ'!$A$1:$F$37</definedName>
    <definedName name="_xlnm.Print_Area" localSheetId="27">'CHAP 13 CBPU'!$A$1:$E$101</definedName>
    <definedName name="_xlnm.Print_Area" localSheetId="26">'CHAP 13 CDQ'!$A$1:$F$103</definedName>
    <definedName name="_xlnm.Print_Area" localSheetId="7">'chap 4 CBPU'!$A$1:$E$54</definedName>
    <definedName name="_xlnm.Print_Area" localSheetId="6">'chap 4 CDQ  '!$A$1:$F$55</definedName>
    <definedName name="_xlnm.Print_Area" localSheetId="9">'chap 5 CBPU'!$A$1:$E$10</definedName>
    <definedName name="_xlnm.Print_Area" localSheetId="8">'chap 5 CDQ'!$A$1:$F$9</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2" i="115" l="1"/>
  <c r="A2" i="114"/>
  <c r="A2" i="113"/>
  <c r="A2" i="112"/>
  <c r="B65" i="109"/>
  <c r="E96" i="108"/>
  <c r="A1" i="106"/>
  <c r="G45" i="105"/>
  <c r="G42" i="105"/>
  <c r="G41" i="105"/>
  <c r="G40" i="105"/>
  <c r="G39" i="105"/>
  <c r="G38" i="105"/>
  <c r="G30" i="105"/>
  <c r="G27" i="105"/>
  <c r="G26" i="105"/>
  <c r="G25" i="105"/>
  <c r="G24" i="105"/>
  <c r="B23" i="105"/>
  <c r="B37" i="105" s="1"/>
  <c r="G16" i="105"/>
  <c r="G13" i="105"/>
  <c r="G12" i="105"/>
  <c r="G11" i="105"/>
  <c r="G10" i="105"/>
  <c r="A2" i="105"/>
  <c r="A1" i="104"/>
  <c r="D48" i="103"/>
  <c r="D35" i="103"/>
  <c r="D25" i="103"/>
  <c r="D7" i="103"/>
  <c r="A1" i="103"/>
  <c r="F286" i="102" l="1"/>
  <c r="F213" i="102"/>
  <c r="E287" i="102" l="1"/>
  <c r="F214" i="102" l="1"/>
  <c r="F215" i="102"/>
  <c r="F216" i="102"/>
  <c r="F217" i="102" l="1"/>
  <c r="H133" i="85" l="1"/>
  <c r="H132" i="85"/>
  <c r="H131" i="85"/>
  <c r="H130" i="85"/>
  <c r="H129" i="85"/>
  <c r="H128" i="85"/>
  <c r="H127" i="85"/>
  <c r="H126" i="85"/>
  <c r="H125" i="85"/>
  <c r="H124" i="85"/>
  <c r="H123" i="85"/>
  <c r="H122" i="85"/>
  <c r="H121" i="85"/>
  <c r="H120" i="85"/>
  <c r="H119" i="85"/>
  <c r="H118" i="85"/>
  <c r="H117" i="85"/>
  <c r="H115" i="85"/>
  <c r="H114" i="85"/>
  <c r="H113" i="85"/>
  <c r="H112" i="85"/>
  <c r="H111" i="85"/>
  <c r="H110" i="85"/>
  <c r="H109" i="85"/>
  <c r="H108" i="85"/>
  <c r="H107" i="85"/>
  <c r="H106" i="85"/>
  <c r="H105" i="85"/>
  <c r="H104" i="85"/>
  <c r="D79" i="37" l="1"/>
  <c r="D50" i="37" l="1"/>
  <c r="D51" i="37"/>
  <c r="D53" i="37"/>
  <c r="D54" i="37"/>
  <c r="D55" i="37"/>
  <c r="D56" i="37"/>
  <c r="D57" i="37"/>
  <c r="B64" i="96" l="1"/>
  <c r="A2" i="94" l="1"/>
  <c r="D46" i="92" l="1"/>
  <c r="H44" i="92"/>
  <c r="D44" i="92"/>
  <c r="H41" i="92"/>
  <c r="H40" i="92"/>
  <c r="D40" i="92"/>
  <c r="H39" i="92"/>
  <c r="H38" i="92"/>
  <c r="H37" i="92"/>
  <c r="D30" i="92"/>
  <c r="H29" i="92"/>
  <c r="H26" i="92"/>
  <c r="H25" i="92"/>
  <c r="H24" i="92"/>
  <c r="H23" i="92"/>
  <c r="B22" i="92"/>
  <c r="B36" i="92" s="1"/>
  <c r="D16" i="92"/>
  <c r="H15" i="92"/>
  <c r="H12" i="92"/>
  <c r="H11" i="92"/>
  <c r="H10" i="92"/>
  <c r="H9" i="92"/>
  <c r="A2" i="92"/>
  <c r="A2" i="37" l="1"/>
  <c r="A2" i="69"/>
  <c r="A2" i="81"/>
  <c r="A1" i="57"/>
  <c r="A1" i="53"/>
  <c r="A1" i="13"/>
  <c r="A1" i="85" l="1"/>
  <c r="A1" i="107"/>
  <c r="D23" i="69"/>
  <c r="D16" i="69"/>
  <c r="D9" i="69"/>
  <c r="D35" i="37" l="1"/>
  <c r="D14" i="39" l="1"/>
  <c r="D16" i="39"/>
  <c r="D10" i="39"/>
  <c r="D7" i="39"/>
  <c r="D6" i="39"/>
</calcChain>
</file>

<file path=xl/sharedStrings.xml><?xml version="1.0" encoding="utf-8"?>
<sst xmlns="http://schemas.openxmlformats.org/spreadsheetml/2006/main" count="5596" uniqueCount="1669">
  <si>
    <t>Désignation</t>
  </si>
  <si>
    <t>Unité</t>
  </si>
  <si>
    <t>Qté</t>
  </si>
  <si>
    <t>PU</t>
  </si>
  <si>
    <t>ens</t>
  </si>
  <si>
    <t>Implantation des ouvrages</t>
  </si>
  <si>
    <t>Clôture provisoire de chantier</t>
  </si>
  <si>
    <t>ml</t>
  </si>
  <si>
    <t>Panneau de chantier</t>
  </si>
  <si>
    <t>u</t>
  </si>
  <si>
    <t>ff</t>
  </si>
  <si>
    <t>Dossier de recollement</t>
  </si>
  <si>
    <t>Total htva</t>
  </si>
  <si>
    <t>N° Prix</t>
  </si>
  <si>
    <t>DESIGNATION DES OUVRAGES</t>
  </si>
  <si>
    <t>U</t>
  </si>
  <si>
    <t>QTE</t>
  </si>
  <si>
    <t>P.UNIT.</t>
  </si>
  <si>
    <t>P.TOTAL</t>
  </si>
  <si>
    <t>TERRASSEMENTS COMPLEMENTAIRES</t>
  </si>
  <si>
    <t>FOUILLES</t>
  </si>
  <si>
    <t>m³</t>
  </si>
  <si>
    <t xml:space="preserve">REMBLAIS </t>
  </si>
  <si>
    <t>Remblais sous dallage avec matériaux provenant de fouilles</t>
  </si>
  <si>
    <t>BETON ET MACONNERIE EN FONDATIONS ET SOUBASSEMENT</t>
  </si>
  <si>
    <t>BETON DE PROPRETE</t>
  </si>
  <si>
    <t>Béton de propreté d'épaisseur minimale 0,05m dosé à 150 kg de CPJ 35</t>
  </si>
  <si>
    <t>m²</t>
  </si>
  <si>
    <t xml:space="preserve">Semelles filantes </t>
  </si>
  <si>
    <t>Poteaux en infrastructure</t>
  </si>
  <si>
    <t>Voiles béton en infrastructure</t>
  </si>
  <si>
    <t>MACONNERIE</t>
  </si>
  <si>
    <t>Raidisseurs verticaux</t>
  </si>
  <si>
    <t>Poteaux</t>
  </si>
  <si>
    <t>Poutres</t>
  </si>
  <si>
    <t>TVA A 18%</t>
  </si>
  <si>
    <t>Fourniture et pose d'isolant thermique</t>
  </si>
  <si>
    <t>Fourniture et pose d'une étancheité autoprotégée, bicouche soudé</t>
  </si>
  <si>
    <t>Etancheité des relevés en périphérie</t>
  </si>
  <si>
    <t>Fourniture et pose de moignon en plomb</t>
  </si>
  <si>
    <t>Fourniture et pose de solin alu</t>
  </si>
  <si>
    <t>ETANCHEITE DES TOITURES INACCESSIBLES</t>
  </si>
  <si>
    <t>Protection d'étanchéité par chape ciment</t>
  </si>
  <si>
    <t>TOTAL SOUS CHAP 03 ETANCHEITE HT</t>
  </si>
  <si>
    <t>TOTAL SOUS LOT 03 ETANCHEITE TTC</t>
  </si>
  <si>
    <t>Quantités</t>
  </si>
  <si>
    <t>PM</t>
  </si>
  <si>
    <t>MONTANT TOTAL H.T.</t>
  </si>
  <si>
    <t xml:space="preserve"> PU </t>
  </si>
  <si>
    <t xml:space="preserve"> MONTANT </t>
  </si>
  <si>
    <t>RDC</t>
  </si>
  <si>
    <t xml:space="preserve"> CARRELAGE</t>
  </si>
  <si>
    <t xml:space="preserve"> Revêtements murs collés</t>
  </si>
  <si>
    <t>R+1</t>
  </si>
  <si>
    <t xml:space="preserve">N° </t>
  </si>
  <si>
    <t xml:space="preserve">DESIGNATION </t>
  </si>
  <si>
    <t>MONTANT</t>
  </si>
  <si>
    <t>N°</t>
  </si>
  <si>
    <t>DESIGNATION</t>
  </si>
  <si>
    <t>MONTANT TOTAL RDC</t>
  </si>
  <si>
    <t>TOTAL GENERAL HT</t>
  </si>
  <si>
    <t>N</t>
  </si>
  <si>
    <t>QUANTITE</t>
  </si>
  <si>
    <t>01.1</t>
  </si>
  <si>
    <t>01.2</t>
  </si>
  <si>
    <t>01.3</t>
  </si>
  <si>
    <t>01.4</t>
  </si>
  <si>
    <t>01.5</t>
  </si>
  <si>
    <t>01.6</t>
  </si>
  <si>
    <t>01.7</t>
  </si>
  <si>
    <t>01.10</t>
  </si>
  <si>
    <t>01.9</t>
  </si>
  <si>
    <t>01.8</t>
  </si>
  <si>
    <t>01.7.1</t>
  </si>
  <si>
    <t>01.7.2</t>
  </si>
  <si>
    <t>01.7.3</t>
  </si>
  <si>
    <t>01.7.4</t>
  </si>
  <si>
    <t>01.11</t>
  </si>
  <si>
    <t>03.2.1</t>
  </si>
  <si>
    <t>03.2.1.1</t>
  </si>
  <si>
    <t>03.2.1.2</t>
  </si>
  <si>
    <t>03.2.1.3</t>
  </si>
  <si>
    <t>03.2.1.4</t>
  </si>
  <si>
    <t>03.2.1.5</t>
  </si>
  <si>
    <t>03.2.1.6</t>
  </si>
  <si>
    <t>03.2.1.7</t>
  </si>
  <si>
    <t>03.2.1.8</t>
  </si>
  <si>
    <t>03.2.2</t>
  </si>
  <si>
    <t>03.2.2.1</t>
  </si>
  <si>
    <t>03.2.2.2</t>
  </si>
  <si>
    <t>ETANCHEITE DANS LES SALLES D'EAU</t>
  </si>
  <si>
    <t>Systhème d'Etanchéité Liquide SEL sous carrelage dans les salles d'eau</t>
  </si>
  <si>
    <t>Systhème d'Etanchéité Liquide SEL apparent sur balcon</t>
  </si>
  <si>
    <t>SOUS TOTAL 03.2.2 ETANCHEITE DES TOITURES ACCESSIBLES</t>
  </si>
  <si>
    <t>Fourniture et pose de crapaudines</t>
  </si>
  <si>
    <t>13.2.2</t>
  </si>
  <si>
    <t>Ens</t>
  </si>
  <si>
    <t>Acrotère</t>
  </si>
  <si>
    <r>
      <t>m</t>
    </r>
    <r>
      <rPr>
        <vertAlign val="superscript"/>
        <sz val="12"/>
        <rFont val="Arial Narrow"/>
        <family val="2"/>
      </rPr>
      <t>3</t>
    </r>
  </si>
  <si>
    <t>Peinture sur enduit ciment</t>
  </si>
  <si>
    <t>TOTAL RDC</t>
  </si>
  <si>
    <t>TOTAL R+1</t>
  </si>
  <si>
    <t>repère</t>
  </si>
  <si>
    <t xml:space="preserve">Les marques des équipements sont à titre indicatif. </t>
  </si>
  <si>
    <t>Dans tous les cas, on entendra marque similaire et technologie équivalente</t>
  </si>
  <si>
    <t xml:space="preserve"> RDC</t>
  </si>
  <si>
    <t xml:space="preserve"> MENUISERIES  EXTERIEURES EN ALUMINIUM</t>
  </si>
  <si>
    <t xml:space="preserve"> Description générale des menuiseries</t>
  </si>
  <si>
    <t xml:space="preserve"> MENUISERIES INTERIEURES EN ALUMINIUM</t>
  </si>
  <si>
    <t>MONTANT RDC</t>
  </si>
  <si>
    <t xml:space="preserve"> R+1</t>
  </si>
  <si>
    <t>MENUISERIES EXTERIEURES EN ALUMINIUM</t>
  </si>
  <si>
    <t xml:space="preserve">BLOCS PORTES  </t>
  </si>
  <si>
    <t>BLOCS PORTES METALLIQUES</t>
  </si>
  <si>
    <t xml:space="preserve"> - blocs portes metalliques simples</t>
  </si>
  <si>
    <t>GARDES CORPS / MAIN COURANTE</t>
  </si>
  <si>
    <t xml:space="preserve">Main courante </t>
  </si>
  <si>
    <t>BLOCS PORTES METALIQUES</t>
  </si>
  <si>
    <t xml:space="preserve">  </t>
  </si>
  <si>
    <t xml:space="preserve">Les marques des équipements   sont à titre indicatif. </t>
  </si>
  <si>
    <t xml:space="preserve"> BLOCS PORTES</t>
  </si>
  <si>
    <t>CHAPITRE 2 :TERRASSEMENTS ET GROS ŒUVRE</t>
  </si>
  <si>
    <t xml:space="preserve"> -Portes un battant  en bois pour toilettes </t>
  </si>
  <si>
    <t>Garde corps</t>
  </si>
  <si>
    <t>Blocs portes</t>
  </si>
  <si>
    <t xml:space="preserve">                        </t>
  </si>
  <si>
    <t>CADRE DE BORDEREAU DE PRIX UNITAIRES</t>
  </si>
  <si>
    <t>PRIX UNITAIRES</t>
  </si>
  <si>
    <t>En chiffres</t>
  </si>
  <si>
    <t>En lettres</t>
  </si>
  <si>
    <t>02.3.2</t>
  </si>
  <si>
    <t>02.3.1</t>
  </si>
  <si>
    <t>02.3.3</t>
  </si>
  <si>
    <t>02.3.2.1</t>
  </si>
  <si>
    <t>02.3.2.2</t>
  </si>
  <si>
    <t>02.3.2.3</t>
  </si>
  <si>
    <t xml:space="preserve"> -Carreaux faïence  20x20 </t>
  </si>
  <si>
    <t>02.3.5</t>
  </si>
  <si>
    <t>13.2.3</t>
  </si>
  <si>
    <t>DEVIS QUANTITATIF ET ESTIMATIF DES TRAVAUX</t>
  </si>
  <si>
    <t xml:space="preserve"> SIGNALISATION  ET EQUIPEMENT</t>
  </si>
  <si>
    <t>Terrassement</t>
  </si>
  <si>
    <t>m3</t>
  </si>
  <si>
    <t>Béton + béton armé</t>
  </si>
  <si>
    <t>Béton de propreté</t>
  </si>
  <si>
    <t>ENDUITS</t>
  </si>
  <si>
    <t xml:space="preserve">Béton armé pour radier </t>
  </si>
  <si>
    <t>Béton armé pour voile</t>
  </si>
  <si>
    <t xml:space="preserve">Béton armé pour dalle </t>
  </si>
  <si>
    <t>Revêtement et étanchéité bache</t>
  </si>
  <si>
    <t>TOTAL VRD</t>
  </si>
  <si>
    <t xml:space="preserve">Fourniture et pose de couvertines </t>
  </si>
  <si>
    <t>Sur les formes de béton au dessus des joints de dilatations largeur 120cm</t>
  </si>
  <si>
    <t>Sur les joints des planchers interieurs largeur couverte de 5cm</t>
  </si>
  <si>
    <t>Sur les joints d'étancheité des murs  largeur couverte de 5cm</t>
  </si>
  <si>
    <t>sur les accrotères (largeur de 120 cm, forme suivant accortère)</t>
  </si>
  <si>
    <t>CADRE DE DEVIS QUANTITATIF ET ESTIMATIF</t>
  </si>
  <si>
    <t>CHAPITRE 3:ETANCHEITE VARIANTE</t>
  </si>
  <si>
    <t xml:space="preserve"> CHAPITRE 3:ETANCHEITE VARIANTE</t>
  </si>
  <si>
    <t xml:space="preserve">Décaissement de 30 cm du terrain naturel de la plate forme du site et évacuation jusqu'à la décharge finale y compris toutes sujétions </t>
  </si>
  <si>
    <t>Murs en agglos pleins de ciment (0,15) pour murs de soubassement</t>
  </si>
  <si>
    <t>Chainages haut</t>
  </si>
  <si>
    <t xml:space="preserve">Escaliers </t>
  </si>
  <si>
    <t>CLOTURE</t>
  </si>
  <si>
    <t>Marquage au sol à la peinture routière des couloirs de stationnement des véhicules et sens de circulation</t>
  </si>
  <si>
    <t>LOCAUX EXTERIEURES</t>
  </si>
  <si>
    <t xml:space="preserve">  AMENAGEMENT DES ESPACES VERTS </t>
  </si>
  <si>
    <t>NETOYAGE DU SITE</t>
  </si>
  <si>
    <t>02.1</t>
  </si>
  <si>
    <t>02.2</t>
  </si>
  <si>
    <t>02.2.1</t>
  </si>
  <si>
    <t>02.2.2</t>
  </si>
  <si>
    <t>02.2.2.2</t>
  </si>
  <si>
    <t>02.2.2.3</t>
  </si>
  <si>
    <t>02.2.1.1</t>
  </si>
  <si>
    <t>02.3</t>
  </si>
  <si>
    <t>02.3.2.4</t>
  </si>
  <si>
    <t>02.3.2.5</t>
  </si>
  <si>
    <t>02.3.2.6</t>
  </si>
  <si>
    <t>02.3.6</t>
  </si>
  <si>
    <t>02.4</t>
  </si>
  <si>
    <t>02.4.1</t>
  </si>
  <si>
    <t>02.4.1.1</t>
  </si>
  <si>
    <t>02.4.1.2</t>
  </si>
  <si>
    <t>02.4.1.3</t>
  </si>
  <si>
    <t>02.4.1.4</t>
  </si>
  <si>
    <t>02.4.1.5</t>
  </si>
  <si>
    <t>02.4.1.6</t>
  </si>
  <si>
    <t>02.4.3</t>
  </si>
  <si>
    <t>02.4.3.1</t>
  </si>
  <si>
    <t>02.4.3.2</t>
  </si>
  <si>
    <t>02.4.4</t>
  </si>
  <si>
    <t>02.4.4.1</t>
  </si>
  <si>
    <t>02.4.4.2</t>
  </si>
  <si>
    <t>02.4.5</t>
  </si>
  <si>
    <t>02.4.5.1</t>
  </si>
  <si>
    <t>02.4.5.2</t>
  </si>
  <si>
    <t>13.1</t>
  </si>
  <si>
    <t>13.1.1</t>
  </si>
  <si>
    <t>13.1.1.1</t>
  </si>
  <si>
    <t>13.1.1.2</t>
  </si>
  <si>
    <t>TOTAL 13.1</t>
  </si>
  <si>
    <t>13.2</t>
  </si>
  <si>
    <t>13.2.1</t>
  </si>
  <si>
    <t>13.2.4</t>
  </si>
  <si>
    <t>13.3</t>
  </si>
  <si>
    <t>13.3.1</t>
  </si>
  <si>
    <t>13.3.2</t>
  </si>
  <si>
    <t>13.3.3</t>
  </si>
  <si>
    <t>13.3.4</t>
  </si>
  <si>
    <t>13.4</t>
  </si>
  <si>
    <t>13.4.1</t>
  </si>
  <si>
    <t>13.5</t>
  </si>
  <si>
    <t>TOTAL 13.2</t>
  </si>
  <si>
    <t>TOTAL 13.3</t>
  </si>
  <si>
    <t>TOTAL 13.4</t>
  </si>
  <si>
    <t>13.7</t>
  </si>
  <si>
    <t>13.7.1</t>
  </si>
  <si>
    <t>13.7.1.1</t>
  </si>
  <si>
    <t>13.8</t>
  </si>
  <si>
    <t>13.8.1</t>
  </si>
  <si>
    <t>13.8.2</t>
  </si>
  <si>
    <t>13.8.3</t>
  </si>
  <si>
    <t>13.8.4</t>
  </si>
  <si>
    <t>13.8.5</t>
  </si>
  <si>
    <t>13.7.1.3</t>
  </si>
  <si>
    <t>Ferronnerie</t>
  </si>
  <si>
    <t>Aménée et repli des matériels et installations propres à l'entreprise</t>
  </si>
  <si>
    <t>FF</t>
  </si>
  <si>
    <t>Frais Développement et gestion du PAQ</t>
  </si>
  <si>
    <t>Bureau de chantier et salle de réunion climatisés, le tout équipé pour Maître d'œuvre et maître d'ouvrage, y compris maintenance</t>
  </si>
  <si>
    <t>Local  pour les échantillons, de 15m²</t>
  </si>
  <si>
    <t>branchements provisoires de chantier électricité et eau</t>
  </si>
  <si>
    <t>CHAPITRE 1 : INSTALLATION DE CHANTIER</t>
  </si>
  <si>
    <t>CHAPITRE 3: ETANCHEITE</t>
  </si>
  <si>
    <t>CADRE DE DEVIS QUANTITATIF ET ESTIMATIF DES TRAVAUX</t>
  </si>
  <si>
    <t>3.1</t>
  </si>
  <si>
    <t xml:space="preserve">ETANCHEITE DES TOITURES </t>
  </si>
  <si>
    <t>3.1.1</t>
  </si>
  <si>
    <t>3.1.2</t>
  </si>
  <si>
    <t>3.1.3</t>
  </si>
  <si>
    <t>3.1.4</t>
  </si>
  <si>
    <t>3.1.7</t>
  </si>
  <si>
    <t>3.1.8</t>
  </si>
  <si>
    <t>3.2</t>
  </si>
  <si>
    <t>3..2.1</t>
  </si>
  <si>
    <t>3.2.2</t>
  </si>
  <si>
    <t xml:space="preserve">SOUS TOTAL 03. ETANCHEITE DES TOITURES </t>
  </si>
  <si>
    <t>4.1</t>
  </si>
  <si>
    <t>4.1.1</t>
  </si>
  <si>
    <t>4.1.1.1</t>
  </si>
  <si>
    <t>4.1.1.2</t>
  </si>
  <si>
    <t>4.1.1.3</t>
  </si>
  <si>
    <t>4.1.1.4</t>
  </si>
  <si>
    <t>4.1.1.5</t>
  </si>
  <si>
    <t>4.1.2</t>
  </si>
  <si>
    <t>4.1.2.1</t>
  </si>
  <si>
    <t xml:space="preserve"> -Carreaux faïence de 2 cm épaisseur 20 x20 pour toilettes et douches</t>
  </si>
  <si>
    <t>4.1.3.1</t>
  </si>
  <si>
    <t xml:space="preserve">   -Plinthes pour bloc administratif, bloc laboratoire,bloc formation </t>
  </si>
  <si>
    <t>4.2</t>
  </si>
  <si>
    <t>Revêtement exterieur sur murs de façade</t>
  </si>
  <si>
    <t>4.2.1</t>
  </si>
  <si>
    <t xml:space="preserve">Parement creux en terre cuite de 10cm d'épaisseur de couleur rouge terre  de la société Nature Brique </t>
  </si>
  <si>
    <t>4.3</t>
  </si>
  <si>
    <t>4.3.1</t>
  </si>
  <si>
    <t>4.3.1.1</t>
  </si>
  <si>
    <t>4.3.1.2</t>
  </si>
  <si>
    <t>4.3.1.4</t>
  </si>
  <si>
    <t>4.3.1.5</t>
  </si>
  <si>
    <t>4.3.2</t>
  </si>
  <si>
    <t>4.3.2.1</t>
  </si>
  <si>
    <t>4.3.3</t>
  </si>
  <si>
    <t xml:space="preserve">   -Plinthes  pour bloc administratif,bloc formation et bloc laboratoire </t>
  </si>
  <si>
    <t>4.4</t>
  </si>
  <si>
    <t>4.4.1</t>
  </si>
  <si>
    <t>Toiture terrasse</t>
  </si>
  <si>
    <t>4.5</t>
  </si>
  <si>
    <t xml:space="preserve">Revêtement exterieur sur accrôtère et murs </t>
  </si>
  <si>
    <t>4.5.1</t>
  </si>
  <si>
    <t>PRIX UNITAIRE</t>
  </si>
  <si>
    <t>CHAPITRE 8: MENUISERIE ALUMINIUM EXTERIEURE VITRERIE MIROITERIE</t>
  </si>
  <si>
    <t>8.1</t>
  </si>
  <si>
    <t>      Stores Californiens pour les fenêtres</t>
  </si>
  <si>
    <t xml:space="preserve">Porte en aluminium de 90x220 d'au moins 1,2mm d'épaisseur, battante sur paumelles munie des quincaillerie adequate de fermeture et d'ouverture avec des verres imprimés claires de 5mm à la partie supérieure et du panneau stratifié à la partie inférieure (semi vitrée) </t>
  </si>
  <si>
    <t xml:space="preserve"> portes en aluminium pour toilettes</t>
  </si>
  <si>
    <t>PALVV</t>
  </si>
  <si>
    <t>8.2</t>
  </si>
  <si>
    <t>CHAPITRE 9: SERRURERIE METALLERIE</t>
  </si>
  <si>
    <t>9.1</t>
  </si>
  <si>
    <t>9.1.1</t>
  </si>
  <si>
    <t xml:space="preserve">PMCF </t>
  </si>
  <si>
    <t>9.1.2</t>
  </si>
  <si>
    <t>9.1.2.1</t>
  </si>
  <si>
    <t>9.1.2.2</t>
  </si>
  <si>
    <t>9.2</t>
  </si>
  <si>
    <t>BLOCS PORTES</t>
  </si>
  <si>
    <t>9.2.1</t>
  </si>
  <si>
    <t>9.2.2</t>
  </si>
  <si>
    <t>9.2.2.1</t>
  </si>
  <si>
    <t>9.2.2.2</t>
  </si>
  <si>
    <t>CHAPITRE 10: MENUISERIE  INTERIEURE BOIS</t>
  </si>
  <si>
    <t>10.1</t>
  </si>
  <si>
    <t>10.1.1</t>
  </si>
  <si>
    <t>10.1.1.1</t>
  </si>
  <si>
    <t>10.1.2</t>
  </si>
  <si>
    <t xml:space="preserve"> -Portes en bois pour bureaux </t>
  </si>
  <si>
    <t>10.1.2.1</t>
  </si>
  <si>
    <t>10.1.3</t>
  </si>
  <si>
    <t>10.1.3.1</t>
  </si>
  <si>
    <t>10.1.4</t>
  </si>
  <si>
    <t>10.1.4.1</t>
  </si>
  <si>
    <t>10.1.6</t>
  </si>
  <si>
    <t>10.1.6.1</t>
  </si>
  <si>
    <t>CHAPITRE 11: FAUX PLAFONDS</t>
  </si>
  <si>
    <t>11.1</t>
  </si>
  <si>
    <t>11.1.1</t>
  </si>
  <si>
    <t>11.3</t>
  </si>
  <si>
    <t>CHAPITRE 12 : PEINTURE INTERIEURE ET EXTERIEURE</t>
  </si>
  <si>
    <t>12.1</t>
  </si>
  <si>
    <t>12.1.1</t>
  </si>
  <si>
    <t>Démolition des ouvrage en béton, en béton armé, en maçonnerie et évacuation hors du site y compris toutes sujétions</t>
  </si>
  <si>
    <t>Enduit ciment traditionnel à deux couches sous dalle</t>
  </si>
  <si>
    <t>CHAPITRE 13: VOIRIE ET RESEAUX DIVERS - AMENAGEMENT EXTERIEURS</t>
  </si>
  <si>
    <t>CHAPITRE 6: PLOMBERIE SANITAIRE ET LUTTE CONTRE INCENDIE</t>
  </si>
  <si>
    <t>CHAPITRE 5 :CHARPENTE METTALIQUE</t>
  </si>
  <si>
    <t>5.1</t>
  </si>
  <si>
    <t>Fourniture et plantation de gazon, y compris maintenance sur 6 mois après réception provisoire</t>
  </si>
  <si>
    <t xml:space="preserve">Traitement d'imperméabilisation des parements de la bâche par application de deux couches de flinkote de bitume </t>
  </si>
  <si>
    <t>13.3.5</t>
  </si>
  <si>
    <t>ASSAINISSEMENT EAUX USEES,  EAUX VANNES ET EAUX PLUIVIALES</t>
  </si>
  <si>
    <t xml:space="preserve">Construction des regards rectangulaires 70x70 remplis de gravier pour eaux pluiviales </t>
  </si>
  <si>
    <t>Enseigne lumineuse</t>
  </si>
  <si>
    <t>Enduit au Micro-mortier flexible d’imperméabilisation à base de liant hydraulique et de résine de synthèse, Sika alimentaire sur paroi et sous dalle de la bâche</t>
  </si>
  <si>
    <t>Couverture en tôle acier galvanisé et compris toutes sujétions feuillure en fer cornière galvanisée, d'étanchéité et de serrurerie par cadenas de sécurité, pour trou d'homme 70x70</t>
  </si>
  <si>
    <t>Tranchée pour réseau électricté, avec fourniture et pose de 2 foureaux de 70 et 100, y compris toutes sujétions suivant CCTP</t>
  </si>
  <si>
    <t>Tranchée pour réseau télécom et courant faible, avec fourniture et pose de fourreaux de 50, y compris toutes sujétions suivant CCTP VRD</t>
  </si>
  <si>
    <t>Regards de 700x700 y compris tampon et grille fonte pour réseau électrique</t>
  </si>
  <si>
    <t>Regards de 700x700 y compris tampon et grille fonte pour réseau télécom</t>
  </si>
  <si>
    <t>TRANCHES + FOUREAUX POUR RESEAUX  SEC</t>
  </si>
  <si>
    <t>TRANCHES ET FOURNITURE ET POSE RESEAUX  EAUX USEES ET EAUX VANNES EXTERIEURS</t>
  </si>
  <si>
    <t xml:space="preserve"> Revêtement de sols  y compris les plinthes</t>
  </si>
  <si>
    <t xml:space="preserve">Gardes corps sur escalier en  Inox circulaire </t>
  </si>
  <si>
    <t xml:space="preserve">Gardes corps sur Escaliers en  Inox circulaire </t>
  </si>
  <si>
    <t>Fourniture et pose yc toutes sujétions de cadre en bois à sceller dans la maçonnerie, de couvres joints sur les deux faces, de pose et de peinture, yc serrurerie de sureté en Inox suivant approbation du maître d'œuvre</t>
  </si>
  <si>
    <t>Protection des joints par traitement par calfeutrement coupe feu et couvre joint en aluminium de marque Européenne.</t>
  </si>
  <si>
    <t>8.3</t>
  </si>
  <si>
    <t>Fourniture et fixation sur les portes tous type d'étiquette de répérage des locaux (- Fond PLEXIGLAS rouge bordeau / - LETTRES DES COULEUR OR) y compris Pictogramme suivant demande du maître d'œuvre</t>
  </si>
  <si>
    <t>Chape au Micro-mortier flexible d’imperméabilisation à base de liant hydraulique et de résine de synthèse,  Sika alimentaire sur fond de la bâche</t>
  </si>
  <si>
    <t>Fenêtre coulissante de 130x130 en aluminium d'epaisseur minimale 1,2mm avec Vitrage isolé formé par :
-    Vitre extérieure de sécurité feuilletée réfléchissante stop sol silver grise 6 mm, +0.76+ float claire
-    Chambre d’air déshydraté 15 mm
-    Vitrage de sécurité float claire 44.2 (6 mm - lame d’air 15 mm - 4 mm/2 couches PVB 0,38 mm/ 4 mm).</t>
  </si>
  <si>
    <t>Charpente métalliques en tube galvanisé de 45 et 63 pour shed des panneaux solaire y compris sujétion de scellement, encrage sur socle, peinture antirouille et de protection et epoxy et fixation des panneaux</t>
  </si>
  <si>
    <t>kg</t>
  </si>
  <si>
    <t>Mise à la terre</t>
  </si>
  <si>
    <t>Tableau Général Basse Tension TGBT, Inverseur de source INS et Câble de puissance</t>
  </si>
  <si>
    <t>Canalisations type U1000R2V y compris accessoires de pose et raccordements</t>
  </si>
  <si>
    <t>Distribution générale, secondaire et chemin de câbles ou canalisation</t>
  </si>
  <si>
    <t>Canalisation ou chemin de câble et câble issue du TGBT </t>
  </si>
  <si>
    <t>Canalisation ou chemin de câble et câble issue du TGO</t>
  </si>
  <si>
    <t>Canalisations du réseau électrique vers les points terminaux</t>
  </si>
  <si>
    <t>Divers accessoires de pose et raccordement</t>
  </si>
  <si>
    <t>Réseau de terre à fond de fouille</t>
  </si>
  <si>
    <t>Réseau d'interconnexion des terres, y compris accessoires</t>
  </si>
  <si>
    <t xml:space="preserve">M.A.L.T des locaux informatiques </t>
  </si>
  <si>
    <t>Barrette de terre à coupure</t>
  </si>
  <si>
    <t>Contrôle d’accès</t>
  </si>
  <si>
    <t>02.4.3.3</t>
  </si>
  <si>
    <t>Murs en agglos creux de ciment (0,15) pour séparation intérieur</t>
  </si>
  <si>
    <t>Voiles pour ascenseurs</t>
  </si>
  <si>
    <t>Plancher 15+5 en entrvours de ciment pour 1er et 2ème niveaux</t>
  </si>
  <si>
    <t xml:space="preserve">Départ escalier </t>
  </si>
  <si>
    <t>PARKING INTERIEUR</t>
  </si>
  <si>
    <t>CIRCULATION INTERIEURES</t>
  </si>
  <si>
    <t>Construction de la cloture 2 de séparation(hauteur=2,10) y compris  fourniture et pose barbelé sur cloture(hauteur=0,90m)</t>
  </si>
  <si>
    <t>Aménagement, fourniture et mise en œuvre de la terre végétale, épaisseur minimale 30cm, suivant relief sur indication du maître d'œuvre</t>
  </si>
  <si>
    <t xml:space="preserve">-  pour semelles isolées ,semelles filantes et radier sous cage d'ascenseur </t>
  </si>
  <si>
    <t xml:space="preserve">Semelles isolées et radier sous cage d'ascenseur </t>
  </si>
  <si>
    <t>Enduit ciment traditionnel à deux couches sur murs interieurs et extérieur</t>
  </si>
  <si>
    <t>Fourniture et pose de pavé de 11cm d'épaisseur y compris lit de pose de sable ordinaire de 3cm d'épaisseur pour packing</t>
  </si>
  <si>
    <t xml:space="preserve">Carreaux grès cérame vitrifié 60x60 (Showroom, Bibliothèque et salle de conférence).   </t>
  </si>
  <si>
    <t xml:space="preserve">  - Carreaux grès cérame antidérapant 30x30 pour Toillettes</t>
  </si>
  <si>
    <t>R+2</t>
  </si>
  <si>
    <t>Béton pour décoration triangulaire</t>
  </si>
  <si>
    <t>BETON ET MACONNERIE EN ELEVATION RDC, R+1, R+2 et Toiture terrasse</t>
  </si>
  <si>
    <t>Forme de pente à 250kg/m3  toitures suivant une pente minimale de 2% pour le plus long chemin d'écoulemment des eaux pluiviales</t>
  </si>
  <si>
    <t>PROJET DE CONSTRUCTION DU SIEGE DE L'AUTORITE DE REGULATION DE L'ELECTRICITE (ARE)</t>
  </si>
  <si>
    <t>Portes métalliques coupe-Feu 2h pour la salle de conférence de dimensions 180x210 avec finition de peinture yc peinture anti-corrosion</t>
  </si>
  <si>
    <t>PMCF 2</t>
  </si>
  <si>
    <t>Portes métalliques coupe-Feu 2h pour entrée local technique de dimensions 90x210 avec finition de peinture yc peinture anti-corrosion</t>
  </si>
  <si>
    <t>Portes métalliques grillagées en fer forger à double battants de dimensions 100x210 pour local groupe avec finition de peinture yc peinture anti-corrosion</t>
  </si>
  <si>
    <t>PMG</t>
  </si>
  <si>
    <t xml:space="preserve">R+1 </t>
  </si>
  <si>
    <t xml:space="preserve">PMCF2 </t>
  </si>
  <si>
    <t>MONTANT TOTAL R+2</t>
  </si>
  <si>
    <t>Fenêtre coulissante de 150x120 en aluminium d'epaisseur minimale 1,2mm avec Vitrage isolé formé par :
-    Vitre extérieure de sécurité feuilletée réfléchissante stop sol silver grise 6 mm, +0.76+float claire
-    Chambre d’air déshydraté 15 mm
-    Vitrage de sécurité float claire 44.2 (6 mm - lame d’air 15 mm - 4 mm/2 couches PVB 0,38 mm/ 4 mm).</t>
  </si>
  <si>
    <t>FAL1</t>
  </si>
  <si>
    <t>Fenêtre coulissante de 200x120 en aluminium d'epaisseur minimale 1,2mm avec Vitrage isolé formé par :
-    Vitre extérieure de sécurité feuilletée réfléchissante stop sol silver grise 6 mm, +0.76+float claire
-    Chambre d’air déshydraté 15 mm
-    Vitrage de sécurité float claire 44.2 (6 mm - lame d’air 15 mm - 4 mm/2 couches PVB 0,38 mm/ 4 mm).</t>
  </si>
  <si>
    <t>FAL2</t>
  </si>
  <si>
    <t>Fenêtre à l'italienne de 70x70 en aluminium pour toilettes d'epaisseur minimale 1,2mm avec Vitrage isolé formé par :
-    Vitre extérieure de sécurité feuilletée réfléchissante stop sol silver grise 6 mm, +0.76+float claire
-    Chambre d’air déshydraté 15 mm
-    Vitrage de sécurité float claire 44.2 (6 mm - lame d’air 15 mm - 4 mm/2 couches PVB 0,38 mm/ 4 mm).</t>
  </si>
  <si>
    <t>FAL3</t>
  </si>
  <si>
    <t>Fenêtre coulissante de 160x120 en aluminium d'epaisseur minimale 1,2mm avec Vitrage isolé formé par :
-    Vitre extérieure de sécurité feuilletée réfléchissante stop sol silver grise 6 mm, +0.76+float claire
-    Chambre d’air déshydraté 15 mm
-    Vitrage de sécurité float claire 44.2 (6 mm - lame d’air 15 mm - 4 mm/2 couches PVB 0,38 mm/ 4 mm).</t>
  </si>
  <si>
    <t>FAL4</t>
  </si>
  <si>
    <t xml:space="preserve"> portes en aluminium pour Showroom</t>
  </si>
  <si>
    <t xml:space="preserve">Porte en aluminium de 180x210 d'au moins 1,2mm d'épaisseur, battante sur paumelles munie des quincaillerie adequate de fermeture et d'ouverture avec des double feuilletée suivant CCTP à la partie supérieure et du panneau stratifié à la partie inférieure (semi vitrée) </t>
  </si>
  <si>
    <t>PAL1</t>
  </si>
  <si>
    <t xml:space="preserve"> portes en aluminium pour entrée  bloc principale</t>
  </si>
  <si>
    <t>Porte en aluminium de 70x210 d'au moins 1,2mm d'épaisseur, battante sur paumelles munie des quincaillerie adequate de fermeture et d'ouverture avec du panneau stratifié.. Une variante en porte métallique double face, suivant CCTP métallerie peut être proposée.</t>
  </si>
  <si>
    <t>PAL2</t>
  </si>
  <si>
    <t xml:space="preserve"> Mur rideaux bibliotheque</t>
  </si>
  <si>
    <t>Mur rideau de 280x430 en aluminium d'au moins 1,4mm d'épaisseur avec Vitrage isolé formé par :
-    Vitre extérieure de sécurité feuilletée réfléchissante stop sol silver grise 6 mm, +0.76+
float claire
-    Chambre d’air déshydraté 15 mm
-    Vitre intérieur float claire 5mm trempé et opachisé par peinture à feu. Conforme aux descriptions du CCTP</t>
  </si>
  <si>
    <t>MR1</t>
  </si>
  <si>
    <t>salle conférence</t>
  </si>
  <si>
    <t xml:space="preserve">Fenêtre coulissante de 200x120 en aluminium d'epaisseur minimale 1,2mm avec Vitrage isolé formé par :
-    Vitre extérieure de sécurité feuilletée réfléchissante stop sol silver grise 6 mm, +0.76+
float claire
-    Chambre d’air déshydraté 15 mm
-    Vitrage de sécurité float claire 44.2 (6 mm - lame d’air 15 mm - 4 mm/2 couches PVB 0,38 mm/ 4 mm).
</t>
  </si>
  <si>
    <t>Fenêtre à l'italienne de 70x70 en aluminium pour toilettes d'epaisseur minimale 1,2mm avec Vitrage isolé formé par :
-    Vitre extérieure de sécurité feuilletée réfléchissante stop sol silver grise 6 mm, +0.76+ float claire
-    Chambre d’air déshydraté 15 mm
-    Vitrage de sécurité float claire 44.2 (6 mm - lame d’air 15 mm - 4 mm/2 couches PVB 0,38 mm/ 4 mm).</t>
  </si>
  <si>
    <t>FAL5</t>
  </si>
  <si>
    <t>FAL6</t>
  </si>
  <si>
    <t>Fenêtre coulissante de 240x120 en aluminium d'epaisseur minimale 1,2mm avec Vitrage isolé formé par :
-    Vitre extérieure de sécurité feuilletée réfléchissante stop sol silver grise 6 mm, +0.76+float claire
-    Chambre d’air déshydraté 15 mm
-    Vitrage de sécurité float claire 44.2 (6 mm - lame d’air 15 mm - 4 mm/2 couches PVB 0,38 mm/ 4 mm).</t>
  </si>
  <si>
    <t>FAL7</t>
  </si>
  <si>
    <t>Porte en aluminium de 80x210 d'au moins 1,2mm d'épaisseur, battante sur paumelles munie des quincaillerie adequate de fermeture et d'ouverture avec du panneau stratifié.. Une variante en porte métallique double face, suivant CCTP métallerie peut être proposée.</t>
  </si>
  <si>
    <t xml:space="preserve"> Mur rideaux bureaux,bureaux expert 3</t>
  </si>
  <si>
    <t>Mur Rideau en aluminium de forme trapézoïdalede de dimension:b=1,20m ,B=1,6m et H=3,60m , d'au moins 1,4mm d'épaisseur avec Vitrage isolé formé par :
-    Vitre extérieure de sécurité feuilletée réfléchissante stop sol silver grise 6 mm, +0.76+
float claire
-    Chambre d’air déshydraté 15 mm
-    Vitre intérieur float claire 5mm trempé et opachisé par peinture à feu. Conforme aux descriptions du CCTP</t>
  </si>
  <si>
    <t>MR2</t>
  </si>
  <si>
    <t xml:space="preserve"> R+2</t>
  </si>
  <si>
    <t>Fourniture et pose compris tous accessoires nécessaires stores californiens de 200x120</t>
  </si>
  <si>
    <t>Fourniture et pose compris tous accessoires nécessaires stores californiens de 160x120</t>
  </si>
  <si>
    <t>Fourniture et pose compris tous accessoires nécessaires stores californiens de 120x120</t>
  </si>
  <si>
    <t>PAL3</t>
  </si>
  <si>
    <t>PAL4</t>
  </si>
  <si>
    <t xml:space="preserve"> Mur rideaux bureau President,bureau du conseil 2</t>
  </si>
  <si>
    <t>Mur Rideau en aluminium de forme trapézoïdalede de dimension:b=1,60m ,B=2m et H=3,60m , d'au moins 1,4mm d'épaisseur avec Vitrage isolé formé par :
-    Vitre extérieure de sécurité feuilletée réfléchissante stop sol silver grise 6 mm, +0.76+
float claire
-    Chambre d’air déshydraté 15 mm
-    Vitre intérieur float claire 5mm trempé et opachisé par peinture à feu. Conforme aux descriptions du CCTP</t>
  </si>
  <si>
    <t>MR3</t>
  </si>
  <si>
    <t>Système de Mur rideau Spéciale sur les façades</t>
  </si>
  <si>
    <t xml:space="preserve">structure de quatres fênetre triangulé en aluminium de dimension extérieur du grand triange 3,8m de côté  qui reçoit du double vitrage de dimension 1,56m et l'alucobond de 1,56m fixé sur des élements en béton avec des fénêtres de dimension variables s'ouvrant sur les différentes façades inscrit à l'intérieur des triangles </t>
  </si>
  <si>
    <t xml:space="preserve">structure de seize fênetre triangulé en aluminium de dimension extérieur du grand triange 6,93m de côté  qui reçoit du double vitrage de dimension 1,56m et l'alucobond de 1,56m fixé sur des élements en béton avec des fénêtres de dimension variables s'ouvrant  sur les différentes façades inscrit à l'intérieur des triangles </t>
  </si>
  <si>
    <t xml:space="preserve">structure de deux fênetre symetrique triangulé en aluminium de dimension extérieur du triange 2,25m de côté  qui reçoit du double vitrage de dimension 1,56m et l'alucobond de 1,56m fixé sur des élements en béton avec des fénêtres de dimension variables s'ouvrant  sur les différentes façades inscrit à l'intérieur des triangles </t>
  </si>
  <si>
    <t xml:space="preserve">structure fênetre triangulé en aluminium de dimension du triange 2,25m de côté  qui reçoit de l'alucobond de 1,56m fixé sur des élements en béton  </t>
  </si>
  <si>
    <t>8.4</t>
  </si>
  <si>
    <t>MONTANT R+2</t>
  </si>
  <si>
    <t xml:space="preserve"> -Porte de toilettes à un battant en bois massif ou avec serrure adaptée 80x220 traité contre l'eau et humidité avec finition de peinture</t>
  </si>
  <si>
    <t>Porte bois melaminés sur paumelles un battant aux finitions de prestige, présentant des arrêtes droites et linéaires avec des surfaces planes et très lisses sans aucune bosse ou fossé, garantissant plomb et equerrage, munie des quincailleries d'ouverture et de fermeture de marque DORIGO, oikos ou similaire avec serrure adaptée 100x210 CF 2h avec finition de peinture</t>
  </si>
  <si>
    <t>PB1</t>
  </si>
  <si>
    <t xml:space="preserve"> -Portes en bois pour conférence</t>
  </si>
  <si>
    <t xml:space="preserve"> Porte bois massif ou acier laqué double battant va et vient aux finitions de prestige, présentant des arrêtes droites et linéaires avec des surfaces planes et très lisses sans aucune bosse ou fossé, garantissant plomb et equerrage, munie des quincailleries d'ouverture et de fermeture de marque DORIGO, oikos ou similaire avec serrure adaptée 180x210 CF 2h avec finition de peinture</t>
  </si>
  <si>
    <t>Porte bois melaminés sur paumelles un battant aux finitions de prestige, présentant des arrêtes droites et linéaires avec des surfaces planes et très lisses sans aucune bosse ou fossé, garantissant plomb et equerrage, munie des quincailleries d'ouverture et de fermeture de marque DORIGO, oikos ou similaire avec serrure adaptée 100x220 CF 2h avec finition de peinture</t>
  </si>
  <si>
    <t>13.5.1</t>
  </si>
  <si>
    <t xml:space="preserve"> CLOTURE, LOCAUX EXTERIEUR</t>
  </si>
  <si>
    <t>TOTAL  3.7</t>
  </si>
  <si>
    <t>TOTAL 13.8</t>
  </si>
  <si>
    <t>I</t>
  </si>
  <si>
    <t>EAU FROIDE</t>
  </si>
  <si>
    <t>EAU FROIDE : RACCORDEMENT ET EQUIPEMENTS LOCAL TECHNIQUE</t>
  </si>
  <si>
    <t>Branchement SONEB DN 40</t>
  </si>
  <si>
    <t xml:space="preserve"> - Raccordement sur attente concessionnaire en limite de </t>
  </si>
  <si>
    <t xml:space="preserve">   propriété</t>
  </si>
  <si>
    <t>Réservoir  réservoir Maçonné hydraufuge de 12 m3</t>
  </si>
  <si>
    <t>Module de surpression sanitaire composé de 2 pompes multicellulaires Débit 5 m3/h à 40 mce. SALMSON ALTI HU-505-2-BC-T, 1 ballon à vessie 100 l , 1  contacteur manométrique</t>
  </si>
  <si>
    <t>Divers et accessoires de pose et de raccordement</t>
  </si>
  <si>
    <t>Sous total 1.1</t>
  </si>
  <si>
    <t xml:space="preserve">ALIMENTATION DIVERS NIVEAUX </t>
  </si>
  <si>
    <t>Sous total 1.2</t>
  </si>
  <si>
    <t xml:space="preserve"> RIA EXTINCTEURS POTEAU INCENDIE</t>
  </si>
  <si>
    <t>RIA - EXTINCTEURS</t>
  </si>
  <si>
    <t>Module de surpression incendie composé de 2 pompes multicellulaires Débit unitaire 15 m3/h à 50 mce. SALMSON HYDROBAT HPBS 32-170/5.5/KW, 1 ballon à vessie 100 l</t>
  </si>
  <si>
    <t>POTEAU INCENDIE</t>
  </si>
  <si>
    <t>Branchement SONEB DN 100</t>
  </si>
  <si>
    <t>Sous total 1.3</t>
  </si>
  <si>
    <t xml:space="preserve">SOUS TOTAL I. (EAUX FROIDES) : </t>
  </si>
  <si>
    <t>II</t>
  </si>
  <si>
    <t>EVACUATIONS EAUX USÉES - EAUX VANNES</t>
  </si>
  <si>
    <t xml:space="preserve">EVACUATIONS EAUX USÉES - EAUX VANNES </t>
  </si>
  <si>
    <t>Sous total 2.1</t>
  </si>
  <si>
    <t>COLLECTEURS RDC ET RACCORDEMENT AUX  FS ET REGARDS</t>
  </si>
  <si>
    <t>ENS</t>
  </si>
  <si>
    <t>Sous total 2.2</t>
  </si>
  <si>
    <t>III</t>
  </si>
  <si>
    <t>EVACUATIONS EAUX PLUVIALES</t>
  </si>
  <si>
    <t>Sous total 3.1</t>
  </si>
  <si>
    <t>Collecteurs  eaux pluviales</t>
  </si>
  <si>
    <t>Sous total 3.2</t>
  </si>
  <si>
    <t>IV</t>
  </si>
  <si>
    <t xml:space="preserve">POSE APPAREILS SANITAIRES </t>
  </si>
  <si>
    <t>- WC Complet avec abattant BRIVE II Jacob DELAFON</t>
  </si>
  <si>
    <t>-Lavabo Complet autoportante Jacob DELAFON Avec robinet Tempostop</t>
  </si>
  <si>
    <t xml:space="preserve"> -Tablette mural DELABIE</t>
  </si>
  <si>
    <t xml:space="preserve"> - Miroir à glace 80X40</t>
  </si>
  <si>
    <t>- WC Complet surélevé  avec abattant BRIVE II Jacob DELAFON+ Barre d'appui inox</t>
  </si>
  <si>
    <t>- Urinoir coquille complet avec robinet temporisé</t>
  </si>
  <si>
    <t>- distributeur de savon liquide</t>
  </si>
  <si>
    <t>- Porte papier</t>
  </si>
  <si>
    <t>- Porte serviette</t>
  </si>
  <si>
    <t>- Porte savon Inox</t>
  </si>
  <si>
    <t>Sous total 4.1</t>
  </si>
  <si>
    <t>APPAREILS  SANITAIRES ETAGE 1</t>
  </si>
  <si>
    <t>Sous total 4.2</t>
  </si>
  <si>
    <t>APPAREILS  SANITAIRES ETAGE 2</t>
  </si>
  <si>
    <t>SOUS TOTAL IV  FOURNITURE ET POSE APPAREILS SANITAIRES</t>
  </si>
  <si>
    <t>V</t>
  </si>
  <si>
    <t xml:space="preserve">RECAPITULATIF PLOMBERIE </t>
  </si>
  <si>
    <t>EAU FROIDE, RIA, INCENDIE</t>
  </si>
  <si>
    <t>EAUX USÉES - EAUX VANNES</t>
  </si>
  <si>
    <t xml:space="preserve">FOURNITURE ET POSE APPAREILS SANITAIRES </t>
  </si>
  <si>
    <t>ELECTRICITE</t>
  </si>
  <si>
    <t>TOTAL HT en FRANCS CFA</t>
  </si>
  <si>
    <t xml:space="preserve">BACHES A EAUX </t>
  </si>
  <si>
    <t>13.7.1.1.1</t>
  </si>
  <si>
    <t>13.7.1.2.1</t>
  </si>
  <si>
    <t>13.71.2</t>
  </si>
  <si>
    <t>13.7.1.2.2</t>
  </si>
  <si>
    <t>13.7.1.2.3</t>
  </si>
  <si>
    <t>13.7.1.2.4</t>
  </si>
  <si>
    <t>13.7.1.3.1</t>
  </si>
  <si>
    <t>13.7.1.3.2</t>
  </si>
  <si>
    <t>13.7.1.3.3</t>
  </si>
  <si>
    <t>13.7.1.4</t>
  </si>
  <si>
    <t>13.7.1.4.1</t>
  </si>
  <si>
    <t>13.7.1.4.2</t>
  </si>
  <si>
    <t xml:space="preserve">Excavation </t>
  </si>
  <si>
    <t>Peinture acrylique pour les couloir sur murs intérieurs</t>
  </si>
  <si>
    <t>TOTAL R+2</t>
  </si>
  <si>
    <t>PROJET DE CONSTRUCTION DU SIEGE L'AUTORITE DE REGULATION DE L'ELECTRICITE DU BENIN (ARE)</t>
  </si>
  <si>
    <t>TOTAL REVETEMENT AU SOL</t>
  </si>
  <si>
    <t>MONTANT TOTAL R+1</t>
  </si>
  <si>
    <t>Echelle métallique inox de visite 1,5m de hauteur, avec crosse et dispositifs de sécurité à approuver par le maître d'œuvre</t>
  </si>
  <si>
    <t>Fourniture et plantation de fleurs sélectionnés, y compris profilage et maintenance sur 6 mois mois après réception provisoire</t>
  </si>
  <si>
    <t>Tranchée et pose tuyaux PVC de 125 pour eaux pluviales compris grillage avertisseur et sujétion de pose et raccordement sur regards et puisards..</t>
  </si>
  <si>
    <t>Tranchée et pose tuyaux PVC de 160pour eaux pluviales compris grillage avertisseur et sujétion de pose et raccordement sur regards et puisards..</t>
  </si>
  <si>
    <t>Tranchée et pose tuyaux PVC de 200 pour eaux pluviales compris grillage avertisseur et sujétion de pose et raccordement sur regards et puisards..</t>
  </si>
  <si>
    <t>Tranchée et pose tuyaux PVC de 100 pour eaux vannes, y compris grillage avertisseur et sujétion de pose et raccordement sur regards, fosses septiques et puisards.</t>
  </si>
  <si>
    <t>Tranchée et pose tuyaux PVC de 125 pour eaux vannes, y compris grillage avertisseur et sujétion de pose et raccordement sur regards, fosses septiques et puisards.</t>
  </si>
  <si>
    <t>Tranchée et pose tuyaux PVC ou PEHD de 100 pour eaux usées, y compris grillage avertisseur et sujétion de pose et raccordement sur regards et puisards</t>
  </si>
  <si>
    <t>Tranchée et pose tuyaux PVC ou PEHD de 125 pour eaux usées, y compris grillage avertisseur et sujétion de pose et raccordement sur regards et puisards</t>
  </si>
  <si>
    <t>Tranchée et pose tuyaux PVC ou PEHD de 75  pour eaux usées, y compris grillage avertisseur et sujétion de pose et raccordement sur regards et puisards</t>
  </si>
  <si>
    <t xml:space="preserve"> AMENAGEMENT DES CIRCULATION INTERIEURES ET DU PARKING</t>
  </si>
  <si>
    <t>CIRCULATION INTERIEURES ET PARKING</t>
  </si>
  <si>
    <t>Travaux intérieurs et extérieur de peinture</t>
  </si>
  <si>
    <t xml:space="preserve">  peinture acrylique sur facade extérieurs </t>
  </si>
  <si>
    <t xml:space="preserve">  - Carreaux grès cérame antidérapant 60x60 pour Salles d'attentes</t>
  </si>
  <si>
    <t>Foulement et installation d'équipement de Refoulement module de surpression sanitaire</t>
  </si>
  <si>
    <t>Fourniture et installation de poteau incendie SAPHIR ou Similaire y compris bride major et accessoires de raccordement</t>
  </si>
  <si>
    <t xml:space="preserve">APPAREIS SANITAIRES RDC </t>
  </si>
  <si>
    <t>SOUS TOTAL II  EAUX USÉES - EAUX VANNES</t>
  </si>
  <si>
    <t>SOUS TOTAL III  EAUX PLUVIALES</t>
  </si>
  <si>
    <t>PB 2</t>
  </si>
  <si>
    <t>PB6</t>
  </si>
  <si>
    <t>Fenêtre coulissante de 160x60 en aluminium d'epaisseur minimale 1,2mm avec Vitrage isolé formé par :
-    Vitre extérieure de sécurité feuilletée réfléchissante stop sol silver grise 6 mm, +0.76+float claire
-    Chambre d’air déshydraté 15 mm
-    Vitrage de sécurité float claire 44.2 (6 mm - lame d’air 15 mm - 4 mm/2 couches PVB 0,38 mm/ 4 mm).</t>
  </si>
  <si>
    <t xml:space="preserve">Porte en aluminium de 180x210 va et vient d'au moins 1,2mm d'épaisseur, battante sur paumelles munie des quincaillerie adequate de fermeture et d'ouverture avec des double feuilletée suivant CCTP à la partie supérieure et du panneau stratifié à la partie inférieure (semi vitrée) </t>
  </si>
  <si>
    <t xml:space="preserve">Porte en aluminium de 80x210 d'au moins 1,2mm d'épaisseur,  battante sur paumelles munie des quincaillerie adequate de fermeture et d'ouverture avec du panneau stratifié. Une variante en porte métallique double face, suivant CCTP métallerie peut être proposée. </t>
  </si>
  <si>
    <t>MONTANT R+1</t>
  </si>
  <si>
    <t xml:space="preserve">CHAPITRE 4: REVÊTEMENT INTERIEURE </t>
  </si>
  <si>
    <t xml:space="preserve">  - Carreaux grès cérame poli,joint en résine époxy 30x30 ( Sécrétariat administratif, conducteur de véhicles, entretien, salle d'archive, local batérie, salle de son, sas toilette).</t>
  </si>
  <si>
    <t xml:space="preserve">  - Carreaux grès cérame satiné 60x60( circulation et escalier ).</t>
  </si>
  <si>
    <t>TOTAL REVETEMENT MUR COLLES</t>
  </si>
  <si>
    <t xml:space="preserve">Carreaux grès cérame vitrifié 60x60 ( Sécrétaire éxécutif, Salle de réunion).   </t>
  </si>
  <si>
    <t xml:space="preserve">  - Carreaux grès cérame poli ,joint en résine époxy 30x30 (Bureaux des experts, Bureau consultant, Bureau sécrétaire du sécrétaire administratif, Bureau, Bureau des directions opérationnels et assistant et Bureaux opérationnels,Bureau d'aide,Salle des archives, Local serveur, Stockage informatique, informaticien ).</t>
  </si>
  <si>
    <t xml:space="preserve">  - Carreaux grès cérame satiné de 60x60 ( circulations, et escalier).</t>
  </si>
  <si>
    <t xml:space="preserve">Carreaux grès cérame vitrifié 60x60 ( Salle de réunion, Bureau vice président et Bureau du président ).   </t>
  </si>
  <si>
    <t xml:space="preserve">  - Carreaux grès cérame poli ,joint en résine époxy 30x30 (Bureaux conseils, Opérationnels, Sécrétaire vice président, Communication,Protocole, Agent comptable,Auditeur interne et Sécrétariat président,Bureau d'aide, SAS).</t>
  </si>
  <si>
    <t xml:space="preserve">  - Carreaux grès cérame satiné de 60x60 ( circulations et esscalier).</t>
  </si>
  <si>
    <t>Portes métalliques coupe-Feu 2h pour escalier r+2 et édicule toituture terrasse,  de dimensions 100x220 avec finition de peinture yc peinture anti-corrosion</t>
  </si>
  <si>
    <t>R+2 ET TOITURE TERRASSE</t>
  </si>
  <si>
    <t>Main courante pour escalier</t>
  </si>
  <si>
    <t>Portes métalliques coupe-Feu 2h pour entrée  salle des serveurs et escalier de dimensions 100x210 avec finition de peinture yc peinture anti-corrosion</t>
  </si>
  <si>
    <t>Peinture acrylique pour les murs intérieurs</t>
  </si>
  <si>
    <t>02.4.1.7</t>
  </si>
  <si>
    <t>02.4.1.8</t>
  </si>
  <si>
    <t>02.4.1.9</t>
  </si>
  <si>
    <t>02.4.1.10</t>
  </si>
  <si>
    <t>02.4.1.11</t>
  </si>
  <si>
    <t>02.4.1.12</t>
  </si>
  <si>
    <t xml:space="preserve">Construction de la cloture 1 sur façade principale( hauteur = 1,00m) y compris fourniture et pose de Grille en tube métallique sur cloture(hauteur=1.70m), y compris  toute sujétion de finition </t>
  </si>
  <si>
    <t>Portes métalliques coupe-Feu 2h pour entrée  magazin,local pompe,énergie électrique, salle d'archive et local batérie, escalier de dimensions 100x210 avec finition de peinture yc peinture anti-corrosion</t>
  </si>
  <si>
    <t>Spécifications téchniques</t>
  </si>
  <si>
    <t>Unité physique</t>
  </si>
  <si>
    <t>Quantité</t>
  </si>
  <si>
    <t>P.U (CFA)</t>
  </si>
  <si>
    <t>Montant (CFA)</t>
  </si>
  <si>
    <t>Table de bureau</t>
  </si>
  <si>
    <t>Table 160 cm x 80 cm x h.72 cm, à plateau mélaminé ép. 25 mm, hêtre clair, Structure : 2 pieds panneaux</t>
  </si>
  <si>
    <t>Comptoir</t>
  </si>
  <si>
    <t>Meuble d'Accueil en panneaux de particules de bois mélaminés. Coloris Noir
Largeur 200 cm       Hauteur 140 cm       Profondeur 55 cm</t>
  </si>
  <si>
    <t>Chaise rembourrée avec dossier et accoudoir</t>
  </si>
  <si>
    <t>Siège et dossier en synthétique, rembourrage véritable tissus ou sky. Piétement en tube ovale chrome et munis d'embouts de sol en polypropylène noir non tâchant. Dossier l. 34cm x h.48cm. Assise l.54 x pr.44cm</t>
  </si>
  <si>
    <t>Tables de réunion modulaires et assemblables</t>
  </si>
  <si>
    <t>Plateaux panneaux de particules stratifiés épaisseur 19 mm, H 75 cm, chants avec bordure antichoc PVC 3 mm. Cadre métallique H 50 mm
Piétement rond D = 32 mm, finition chromée ou époxy noir, vernis
Rectangulaire : 140 x 70 cm</t>
  </si>
  <si>
    <t>Rayonnage Rayo-class bibliothèque</t>
  </si>
  <si>
    <t>Double accès avec 5 tablettes pour utilisation en allées. Dimension : H 200, L 94, P 37 cm. Vernis de stabilisation ; tout métal revêtement laque époxy</t>
  </si>
  <si>
    <t>Rayonnage système Archivclass</t>
  </si>
  <si>
    <t>Eléments modulaires. Parfaitement adaptés à tous les volumes d'archivage : de 77 à 238 boîtes-archives standard par élément. Montants et tablettes tubes profilés acier 15/10, laqué. Largeur 100 cm, Hauteur 212 cm, 7 tablettes réglables en hauteur tous les 5 cm. Montage par auto verrouillage, sans vis ni écrous
Simple d'accès : profondeur 35 cm</t>
  </si>
  <si>
    <t>Fauteuil "Manager" classique</t>
  </si>
  <si>
    <t>Fauteuil haut dossier avec repose-tête l.48 cm x h. 76 cm, accoudoirs en partie rembourrés, siège l.52 cm x p.46 cm et support central hauteur réglable, mont sur socle à 05 branches sur roulettes</t>
  </si>
  <si>
    <t>Table bureau pour secrétaire</t>
  </si>
  <si>
    <t>Table 160 cm x 80 cm x h.74 cm, à piètement métallique tube section carre, portant un caisson suspendu + 01 "retour droit sous forme de table L = 120cm x P = 60 cm x H = 70 cm, piètement métallique et panneaux bois sur une longueur et une largeur"</t>
  </si>
  <si>
    <t>Fauteuil secrétaire</t>
  </si>
  <si>
    <t>Rembourrées sans accoudoir, siège et dossier en synthétique, Véritable rembourrage en tissu ou sky, piétement nylon de grande résistance et sur socle 05 branches montées sur roulettes. - Dossier réglable l.34 x h. 48 cm - Assise l. 48 x pr. 42 cm</t>
  </si>
  <si>
    <t>Chaise visiteurs</t>
  </si>
  <si>
    <t>Rembourrées sans accoudoir, siège et dossier en synthétique, Véritable rembourrage en tissu ou sky, piétement en tube ovale chrome et munie d'embouts de sol en polypropylène non tachants. - Dossier l.34 x h. 48 cm - Assise l. 54 x pr. 44 cm</t>
  </si>
  <si>
    <t>Etagère de rangement</t>
  </si>
  <si>
    <t>Charge lourde de 1,325 kg Acier résistant clipsable avec 5 Tablettes
Caractéristique :
-Dimension du produit : 90x 45 x 180 cm (L x l x h)
-Dimension de la Tablette : 90 x 45 (L x l), 7 mm (épaisseur)
-Structure métallique : 1,2 mm (Epaisseur)</t>
  </si>
  <si>
    <t>Tableau d'affichage en liège</t>
  </si>
  <si>
    <t>H 90 x L 120 cm
Cadre aluminium anodisé naturel. Caches en plastique ABS. Fond liège aggloméré. Accrochage horizontal ou vertical. Capacité 16 feuilles A4</t>
  </si>
  <si>
    <t>Tiroir de rangement</t>
  </si>
  <si>
    <t>4 Tiroirs de rangement - Bisley - gris. Dimensions : 413 x 400 x 672 mm
Les tiroirs sont équipés de glissières à billes pour une utilisation simple et sans à-coups</t>
  </si>
  <si>
    <t xml:space="preserve">Table d'exposition </t>
  </si>
  <si>
    <t>Table moderne 320 x 140 x 75 cm
En bois traité</t>
  </si>
  <si>
    <t>Armoire de rangement</t>
  </si>
  <si>
    <t>Armoire métallique. Dimension : 1500 x 500 x 2000
Armoire haute monobloc à portes battantes.
Equipement intérieur : 4 tablettes
Coloris : Gris 
Capacité Dossiers suspendus 380
Structure Démontable
Poignée Plastique
Serrure Verrouillage centralisé
Epaisseur structure 7/10e
Gamme mobilier Excellens
Matière Métal</t>
  </si>
  <si>
    <t>Chaise conférence porto avec tablette rabattable</t>
  </si>
  <si>
    <t>Chaise 4 pieds
Tablette dimension ; 34.5 cm de long et 26 de large
Tablette pour droitier
Revêtement en tissu 100% polyester
Assise et dossier en mousse haute densité: 30kg/m3
Structure de l'assise en hêtre multiplis
Piétement en tube d'acier avec double soudure de renfort sous les traverses
Peinture époxy anti-rayures
Patins antibruit et anti-traces
Chaise empilable</t>
  </si>
  <si>
    <t>Chevalet de conférence</t>
  </si>
  <si>
    <t>Surface d’écriture blanc brillant en acier laqué
−barrette munie de clips de fixation pour un changement simple et rapide des recharges
−rebord dentelé
−crochets ajustables en écartement (300 à 500 mm) pour recevoir tout type de recharge papier
−auget sur toute la largeur
−pieds télescopiques avec butées d’arrêts, réglables en hauteurs de 113 à 190 cm
−surface d’écriture : 70 x 100 cm</t>
  </si>
  <si>
    <t>Pupitre de conférence</t>
  </si>
  <si>
    <t>Pupitre en plexiglass à roulettes
Ce pupitre est équipé de roulettes pour faciliter son rangement
plateau : 62.2 x 50cm 
pexiglass ép 15 et 20mm
réglette de maintien des documents
2 hauteurs possibles au montage : au plus haut du plateau 118 ou 113 cm et au plus bas 100 ou 95 cm
4 roulettes dont 2 avec frein
Livré à plat - NON MONTE - Poids : 17 kg</t>
  </si>
  <si>
    <t>Meuble pour machine à café professionnelle</t>
  </si>
  <si>
    <t>Panneaux mélaminés de 19 mm coloris Graphite
Plan de travail stratifié de 38 mm coloris Wengé
2 Passes câbles
Tiroirs avec parois métal
Dégagement à l'arrière pour passage fils, prises électriques et plinthes
Chants ABS
Poignées métal chromées,</t>
  </si>
  <si>
    <t>Canapé 2 places</t>
  </si>
  <si>
    <t>Structure : bois et panneaux de particules agglomérées
Revêtement : Canapé 100% tissus d'une épaisseur de 1.3/1.4mm. Grainage naturel, teinté dans la masse.
Suspension : sangles élastiques entrecroisées
Densité : assise = 35kg, dossier = 20kg, accoudoir = 20kg
Pieds : bois teinté wengué</t>
  </si>
  <si>
    <t>Table basse centrale</t>
  </si>
  <si>
    <t>Dessus vitre Structure : Fibres de moyenne densité (MDF) plaqué noyer, laque blanche
Plateau : verre trempé transparent d'une épaisseur de 12 mm
Coloris : noyer, blanc et verre
Dimensions. L.100 x P.100 x H.34cm</t>
  </si>
  <si>
    <t>Bureau de direction</t>
  </si>
  <si>
    <t>180cm x 80cm x 72cm portant un caisson suspendu, et 01 "retour droit sous forme de caisson L= 90cm x P= 60cm H=65cm avec 03 tiroirs fermes et 03 tiroirs ouverts"</t>
  </si>
  <si>
    <t>Fauteuil de direction</t>
  </si>
  <si>
    <t>Fauteuil haut dossier avec repose-tête l.49cmxh.cm, accoudoirs entièrement rembourses, siège l.52cmxp.46cm et support central hauteur réglable, monte sur socle a 05 branches sur roulettes,</t>
  </si>
  <si>
    <t>Table bureau pour responsable</t>
  </si>
  <si>
    <t>Canapé convertible cuir 3 places noir MANHATTAN</t>
  </si>
  <si>
    <t>Cuir de vache
• Dimensions totales : L191 x P94 x H86 cm
• Dimensions du couchage : L191 x P112 x H41 cm
• Dimensions assise : L120-191 x P51 x H41 cm
• Hauteur des pieds : 18 cm
• Matière dossier, assise et accoudoirs : Cuir de pleine fleur
• Epaisseur du cuir : 1.2 mm
• Matière dos, caisse et côtés des accoudoirs : PVC
• Matière pieds : Acier laqué epoxy
• Type de banquette : Clic-clac
• Type de suspensions : A ressorts
• Garnissage : 2 couches de mousse : mousse recyclée (densité : 70 kg/m³) - mousse polyéther (densité : 20 kg/m³)
• Dimensions du colis : L192 X P25 X H114 cm</t>
  </si>
  <si>
    <t>Canapé cuir vintage 3 places CHESTERFIELD</t>
  </si>
  <si>
    <t>Cuir de buffle, aspect technique :
• Dimensions totales : L213 x P88 x H78 cm
• Dimensions assise : L162 x P60.5 cm
• Dimensions dossier : L162 x H31 cm
• Hauteur assise depuis le sol : 47 cm
• Epaisseur de l'assise : 13 cm
• Hauteur pieds : 13.5 cm
• Hauteur accoudoirs depuis le sol : 78 cm
• Dimensions accoudoirs : 24 x 86 cm
• Revêtement : Cuir de vache et PVC
• Matière pieds : Hévéa
• Densité dossier : 25 kg/m3
• Densité assise : 58.3 kg/m3
• Dimensions du colis : L216 X P93 X H67 cm
• Poids du colis : 60.5 kg</t>
  </si>
  <si>
    <t>Canapé Club convertible cuir marron foncé 3 places</t>
  </si>
  <si>
    <t>cuir de vachette, aspect technique :
•  Dimensions totales : L198 x P84 x H89 cm
•  Profondeur de l'assise : 56 cm
•  Hauteur assise : 43.6 cm
•  Dimensions ouvert : L220 x L199 x H89 cm
•  Dimensions du couchage : L138 x L183 cm
•  Epaisseur du matelas : 5 cm
•  Densité assise : 25 kg/m3
•  Densité du matelas : 23 kg/m3
•  Hauteur des pieds : 3 cm
•  Matière assise : Cuir du vachette
•  Type de cuir : Croûte de cuir
•  Epaisseur du cuir : 1.2 à 1.4 mm
•  Matière dos, caisse et côtés des accoudoirs : PVC
•  Dimensions du colis : L201 x P87 x H90 cm</t>
  </si>
  <si>
    <t>CANAPÉ POUR SALLE D'ATTENTE / 3 PLACES</t>
  </si>
  <si>
    <t>Canapé 3 places : L. 2000 x P. 760 x H. 650 (en mm)
Composition : XTreme FR 100 %
Résistance à l'abrasion : 100 000 tours Martindale
Classement Feu : EN 1021.1-2</t>
  </si>
  <si>
    <t>Tableau-planning</t>
  </si>
  <si>
    <t>Kit contenant 12 bandes planning indice 2 - 32 fentes, 1 panneau d'index indice 1- 32 fentes, baguettes supérieures et inférieures avec bande d'insertion de titre en couleur
Fourni avec 10 lots de 100 fiches T indice 2 et 1 lot de 100 fiches d’index indice 1
En acier durable - Table 800 x 660 x 15mm</t>
  </si>
  <si>
    <t>Armoire informatique
Rack 42U</t>
  </si>
  <si>
    <t>Coffret montable
Porte avant en verre de sécurité
Les panneaux latéraux sont amovibles et leur maintien aisé
Montants rackables avant et arrière réglables en profondeur
Serrure très robuste.
Largeur: EIA Standard 19 pouces Rack Rails
Largeur externe: 23,6 pouces - 600 mm
Hauteur: 78,74 pouces - 2000 mm - Unités de rack: 42U
Profondeurs: Au moins 39,37 pouces</t>
  </si>
  <si>
    <t xml:space="preserve"> -Portes en bois pour bureaux et salle de réunion</t>
  </si>
  <si>
    <t>Plancher 15+5 en entrevours de terre cuite terre cuite pour 3ème niveau et édicule</t>
  </si>
  <si>
    <t xml:space="preserve">Main  courante formé de 2 tubes lisses fixés sur le mur à 80 cm en  Inox circulaire </t>
  </si>
  <si>
    <t>N.</t>
  </si>
  <si>
    <t>Q</t>
  </si>
  <si>
    <t>Prix Unitaire</t>
  </si>
  <si>
    <t xml:space="preserve">Total CFA </t>
  </si>
  <si>
    <t>REZ DE CHAUSSEE</t>
  </si>
  <si>
    <t>Alimentation d'énergie électrique Normale</t>
  </si>
  <si>
    <t>Fourniture, pose et  raccordement d'un Tableau Général Basse Tension équipé conformement au schéma unifilaire</t>
  </si>
  <si>
    <t>Fourniture, pose et  raccordement d'un Inverseur motorisés de type NSX 4P 250A de marque SCHNEIDER(ou similaire)  pour l’inversion automatique des sources normale et secours et un disjoncteur non motorisés de type NSX 4P 250A  pour le départ vers le régulateur.</t>
  </si>
  <si>
    <t>Régulateur de tension et Onduleur (Fourniture, pose et raccordement  y compris accessoires de pose, etc.)</t>
  </si>
  <si>
    <t>Groupe électrogène GE  (Fourniture, pose et raccordement  y compris accessoires de pose, etc.)</t>
  </si>
  <si>
    <t>Total 2</t>
  </si>
  <si>
    <t>Correction de facteur de puissance (Fourniture, pose et raccordement  y compris accessoires de pose, etc.)</t>
  </si>
  <si>
    <t>Total 3</t>
  </si>
  <si>
    <t>Tableau  Général Onduleur TGO  (Fourniture, pose et raccordement  y compris accessoires de pose, etc.)</t>
  </si>
  <si>
    <t xml:space="preserve">Fourniture, pose et  raccordement  du Tableau Général Onduleur ''TGO'' au niveau R+1 </t>
  </si>
  <si>
    <t>Total 4</t>
  </si>
  <si>
    <t>Total 5</t>
  </si>
  <si>
    <t xml:space="preserve"> Tableaux divisionnaires (Fourniture, pose et raccordement  y compris accessoires de pose, etc.)</t>
  </si>
  <si>
    <r>
      <t xml:space="preserve">Tableaux divisionnaires Normal/Secours </t>
    </r>
    <r>
      <rPr>
        <b/>
        <sz val="12"/>
        <color theme="1"/>
        <rFont val="Times New Roman"/>
        <family val="1"/>
      </rPr>
      <t>"</t>
    </r>
    <r>
      <rPr>
        <sz val="12"/>
        <color theme="1"/>
        <rFont val="Times New Roman"/>
        <family val="1"/>
      </rPr>
      <t>TD01</t>
    </r>
    <r>
      <rPr>
        <b/>
        <sz val="12"/>
        <color theme="1"/>
        <rFont val="Times New Roman"/>
        <family val="1"/>
      </rPr>
      <t xml:space="preserve">" </t>
    </r>
    <r>
      <rPr>
        <sz val="12"/>
        <color theme="1"/>
        <rFont val="Times New Roman"/>
        <family val="1"/>
      </rPr>
      <t xml:space="preserve">niveau RDC </t>
    </r>
  </si>
  <si>
    <r>
      <t xml:space="preserve">Tableaux divisionnaires PV/Normal/Secours </t>
    </r>
    <r>
      <rPr>
        <b/>
        <sz val="12"/>
        <color theme="1"/>
        <rFont val="Times New Roman"/>
        <family val="1"/>
      </rPr>
      <t>"</t>
    </r>
    <r>
      <rPr>
        <sz val="12"/>
        <color theme="1"/>
        <rFont val="Times New Roman"/>
        <family val="1"/>
      </rPr>
      <t>TDPV01</t>
    </r>
    <r>
      <rPr>
        <b/>
        <sz val="12"/>
        <color theme="1"/>
        <rFont val="Times New Roman"/>
        <family val="1"/>
      </rPr>
      <t xml:space="preserve">" </t>
    </r>
    <r>
      <rPr>
        <sz val="12"/>
        <color theme="1"/>
        <rFont val="Times New Roman"/>
        <family val="1"/>
      </rPr>
      <t xml:space="preserve">niveau RDC </t>
    </r>
  </si>
  <si>
    <r>
      <t xml:space="preserve">Tableaux divisionnaires Onduleur/Normal/Secours </t>
    </r>
    <r>
      <rPr>
        <b/>
        <sz val="12"/>
        <color theme="1"/>
        <rFont val="Times New Roman"/>
        <family val="1"/>
      </rPr>
      <t>"</t>
    </r>
    <r>
      <rPr>
        <sz val="12"/>
        <color theme="1"/>
        <rFont val="Times New Roman"/>
        <family val="1"/>
      </rPr>
      <t>TDO01</t>
    </r>
    <r>
      <rPr>
        <b/>
        <sz val="12"/>
        <color theme="1"/>
        <rFont val="Times New Roman"/>
        <family val="1"/>
      </rPr>
      <t xml:space="preserve">" </t>
    </r>
    <r>
      <rPr>
        <sz val="12"/>
        <color theme="1"/>
        <rFont val="Times New Roman"/>
        <family val="1"/>
      </rPr>
      <t xml:space="preserve">niveau RDC </t>
    </r>
  </si>
  <si>
    <r>
      <t>Divers</t>
    </r>
    <r>
      <rPr>
        <sz val="12"/>
        <color rgb="FF000081"/>
        <rFont val="Times New Roman"/>
        <family val="1"/>
      </rPr>
      <t xml:space="preserve"> </t>
    </r>
    <r>
      <rPr>
        <sz val="12"/>
        <color theme="1"/>
        <rFont val="Times New Roman"/>
        <family val="1"/>
      </rPr>
      <t>accessoires de pose et de raccordement</t>
    </r>
  </si>
  <si>
    <t>Total 6</t>
  </si>
  <si>
    <t xml:space="preserve">Distribution générale, secondaire et chemin de câbles ou canalisation en câble U1000 R2V  ou H07RN-F </t>
  </si>
  <si>
    <t xml:space="preserve">Liaison entre le compteur et Tableau Général Basse Tension (TGBT) par câble  U1000 R2V ou H07RN-F de section 4x50mm² sous conduit </t>
  </si>
  <si>
    <t>Canalisation ou chemin de câble et câble issue du TGPV</t>
  </si>
  <si>
    <t>Piquets de terre en acier galvanisé</t>
  </si>
  <si>
    <t>M.L.T des masses métalliques ( huisseries, faux-plafonds, canalisations fluides, appareillage sanitaire, gaine d’extraction sanitaire ….)</t>
  </si>
  <si>
    <t>Regard en béton pour piquet de terre</t>
  </si>
  <si>
    <t>Accessoires de raccordement y compris toute sujetion</t>
  </si>
  <si>
    <t>Eclairage normal (Fourniture, pose et raccordement  y compris accessoires de pose, etc. )</t>
  </si>
  <si>
    <t>Tube led PHILIPS 1,20 de 18W ou similaire</t>
  </si>
  <si>
    <t>Réglette led PHILIPS étanche 1,20 duo ou similaire</t>
  </si>
  <si>
    <t>Tube led PHILIPS 0,6 de 9W</t>
  </si>
  <si>
    <t>Plafonnier led carré PHILIPS 18W ou similaire</t>
  </si>
  <si>
    <t>Plafonnier led carré PHILIPS 40W ou similaire</t>
  </si>
  <si>
    <t>Hublot rond étanche équipé de lampe led</t>
  </si>
  <si>
    <t>Appareillages (Fourniture, pose et raccordement  y compris accessoires de pose, etc. )</t>
  </si>
  <si>
    <t>Fourniture et pose de coffret électrique y compris accesoires de pose</t>
  </si>
  <si>
    <t>Interrupteurs simple allumage LEGRAND ou similaire</t>
  </si>
  <si>
    <t>Interrupteurs double allumage LEGRAND ou similaire</t>
  </si>
  <si>
    <t>Interrupteurs Va et Vient LEGRAND ou similaire</t>
  </si>
  <si>
    <t>Bouton poussoir LEGRAND ou similaire</t>
  </si>
  <si>
    <t>Prise  normal 2P+T-16A LEGRAND ou similaire</t>
  </si>
  <si>
    <t>Prise étanche  2P+T-16A LEGRAND ou similaire</t>
  </si>
  <si>
    <t>Prise ondulée mono LEGRAND ou similaire</t>
  </si>
  <si>
    <t>Prise ondulée double LEGRAND ou similaire</t>
  </si>
  <si>
    <t>Eclairage de Sécurité (Fourniture, pose et raccordement  y compris accessoires de pose, etc. )</t>
  </si>
  <si>
    <t>Bloc Autonome d'Eclairage de sécurité  (BAES) 45 lumens LEGRAND ou similaire</t>
  </si>
  <si>
    <t>Bloc Autonome d'Eclairage d'Ambiance  (BAEA) 360 lumens LEGRAND ou similaire</t>
  </si>
  <si>
    <t>Bloc autonome d'évacuation de Sécurité portatif avec sa PC LEGRAND ou similaire</t>
  </si>
  <si>
    <t>Eclairage extérieur  (Fourniture, pose et raccordement  y compris accessoires de pose, etc. )</t>
  </si>
  <si>
    <r>
      <t xml:space="preserve">Tableaux divisionnaires Normal/Secours </t>
    </r>
    <r>
      <rPr>
        <b/>
        <sz val="12"/>
        <color theme="1"/>
        <rFont val="Times New Roman"/>
        <family val="1"/>
      </rPr>
      <t>"</t>
    </r>
    <r>
      <rPr>
        <sz val="12"/>
        <color theme="1"/>
        <rFont val="Times New Roman"/>
        <family val="1"/>
      </rPr>
      <t>TD11</t>
    </r>
    <r>
      <rPr>
        <b/>
        <sz val="12"/>
        <color theme="1"/>
        <rFont val="Times New Roman"/>
        <family val="1"/>
      </rPr>
      <t xml:space="preserve">" </t>
    </r>
    <r>
      <rPr>
        <sz val="12"/>
        <color theme="1"/>
        <rFont val="Times New Roman"/>
        <family val="1"/>
      </rPr>
      <t xml:space="preserve">niveau R+1 </t>
    </r>
  </si>
  <si>
    <r>
      <t xml:space="preserve">Tableaux divisionnaires Normal/Secours </t>
    </r>
    <r>
      <rPr>
        <b/>
        <sz val="12"/>
        <color theme="1"/>
        <rFont val="Times New Roman"/>
        <family val="1"/>
      </rPr>
      <t>"</t>
    </r>
    <r>
      <rPr>
        <sz val="12"/>
        <color theme="1"/>
        <rFont val="Times New Roman"/>
        <family val="1"/>
      </rPr>
      <t>TD12</t>
    </r>
    <r>
      <rPr>
        <b/>
        <sz val="12"/>
        <color theme="1"/>
        <rFont val="Times New Roman"/>
        <family val="1"/>
      </rPr>
      <t xml:space="preserve">" </t>
    </r>
    <r>
      <rPr>
        <sz val="12"/>
        <color theme="1"/>
        <rFont val="Times New Roman"/>
        <family val="1"/>
      </rPr>
      <t>niveau R+1</t>
    </r>
  </si>
  <si>
    <r>
      <t xml:space="preserve">Tableaux divisionnaires PV/Normal/Secours </t>
    </r>
    <r>
      <rPr>
        <b/>
        <sz val="12"/>
        <color theme="1"/>
        <rFont val="Times New Roman"/>
        <family val="1"/>
      </rPr>
      <t>"</t>
    </r>
    <r>
      <rPr>
        <sz val="12"/>
        <color theme="1"/>
        <rFont val="Times New Roman"/>
        <family val="1"/>
      </rPr>
      <t>TDPV11</t>
    </r>
    <r>
      <rPr>
        <b/>
        <sz val="12"/>
        <color theme="1"/>
        <rFont val="Times New Roman"/>
        <family val="1"/>
      </rPr>
      <t xml:space="preserve">" </t>
    </r>
    <r>
      <rPr>
        <sz val="12"/>
        <color theme="1"/>
        <rFont val="Times New Roman"/>
        <family val="1"/>
      </rPr>
      <t xml:space="preserve">niveau R+1 </t>
    </r>
  </si>
  <si>
    <r>
      <t xml:space="preserve">Tableaux divisionnaires PV/Normal/Secours </t>
    </r>
    <r>
      <rPr>
        <b/>
        <sz val="12"/>
        <color theme="1"/>
        <rFont val="Times New Roman"/>
        <family val="1"/>
      </rPr>
      <t>"</t>
    </r>
    <r>
      <rPr>
        <sz val="12"/>
        <color theme="1"/>
        <rFont val="Times New Roman"/>
        <family val="1"/>
      </rPr>
      <t>TDPV12</t>
    </r>
    <r>
      <rPr>
        <b/>
        <sz val="12"/>
        <color theme="1"/>
        <rFont val="Times New Roman"/>
        <family val="1"/>
      </rPr>
      <t xml:space="preserve">" </t>
    </r>
    <r>
      <rPr>
        <sz val="12"/>
        <color theme="1"/>
        <rFont val="Times New Roman"/>
        <family val="1"/>
      </rPr>
      <t xml:space="preserve">niveau R+1 </t>
    </r>
  </si>
  <si>
    <r>
      <t xml:space="preserve">Tableaux divisionnaires Onduleur/Normal/Secours </t>
    </r>
    <r>
      <rPr>
        <b/>
        <sz val="12"/>
        <color theme="1"/>
        <rFont val="Times New Roman"/>
        <family val="1"/>
      </rPr>
      <t>"</t>
    </r>
    <r>
      <rPr>
        <sz val="12"/>
        <color theme="1"/>
        <rFont val="Times New Roman"/>
        <family val="1"/>
      </rPr>
      <t>TDO11</t>
    </r>
    <r>
      <rPr>
        <b/>
        <sz val="12"/>
        <color theme="1"/>
        <rFont val="Times New Roman"/>
        <family val="1"/>
      </rPr>
      <t xml:space="preserve">" </t>
    </r>
    <r>
      <rPr>
        <sz val="12"/>
        <color theme="1"/>
        <rFont val="Times New Roman"/>
        <family val="1"/>
      </rPr>
      <t xml:space="preserve">niveau R+1 </t>
    </r>
  </si>
  <si>
    <r>
      <t xml:space="preserve">Tableaux divisionnaires Onduleur/Normal/Secours </t>
    </r>
    <r>
      <rPr>
        <b/>
        <sz val="12"/>
        <color theme="1"/>
        <rFont val="Times New Roman"/>
        <family val="1"/>
      </rPr>
      <t>"</t>
    </r>
    <r>
      <rPr>
        <sz val="12"/>
        <color theme="1"/>
        <rFont val="Times New Roman"/>
        <family val="1"/>
      </rPr>
      <t>TDO12</t>
    </r>
    <r>
      <rPr>
        <b/>
        <sz val="12"/>
        <color theme="1"/>
        <rFont val="Times New Roman"/>
        <family val="1"/>
      </rPr>
      <t xml:space="preserve">" </t>
    </r>
    <r>
      <rPr>
        <sz val="12"/>
        <color theme="1"/>
        <rFont val="Times New Roman"/>
        <family val="1"/>
      </rPr>
      <t>niveau R+1</t>
    </r>
  </si>
  <si>
    <t xml:space="preserve">Liaison entre Tableau Divisionnaire TD11 et TD12 par câble U1000 R2V ou H07RN-F de section 5G10mm² sous conduit </t>
  </si>
  <si>
    <t xml:space="preserve">Liaison TGO et TDO11 par câble U1000 R2V ou H07RN-F  de section 5G4mm² sous conduit </t>
  </si>
  <si>
    <t xml:space="preserve">Liaison TGO et TDO12 par câble U1000 R2V ou H07RN-F  de section 5G4mm² sous conduit </t>
  </si>
  <si>
    <t>Bouton poussoir ou similaire LEGRAND ou similaire</t>
  </si>
  <si>
    <t>Bloc Autonome d'Eclairage de sécurité  (BAES) 45 lumens</t>
  </si>
  <si>
    <t>Bloc Autonome d'Eclairage d'Ambiance  (BAEA) 360 lumens</t>
  </si>
  <si>
    <r>
      <t xml:space="preserve">Tableaux divisionnaires Normal/Secours </t>
    </r>
    <r>
      <rPr>
        <b/>
        <sz val="12"/>
        <color theme="1"/>
        <rFont val="Times New Roman"/>
        <family val="1"/>
      </rPr>
      <t>"</t>
    </r>
    <r>
      <rPr>
        <sz val="12"/>
        <color theme="1"/>
        <rFont val="Times New Roman"/>
        <family val="1"/>
      </rPr>
      <t>TD21</t>
    </r>
    <r>
      <rPr>
        <b/>
        <sz val="12"/>
        <color theme="1"/>
        <rFont val="Times New Roman"/>
        <family val="1"/>
      </rPr>
      <t xml:space="preserve">" </t>
    </r>
    <r>
      <rPr>
        <sz val="12"/>
        <color theme="1"/>
        <rFont val="Times New Roman"/>
        <family val="1"/>
      </rPr>
      <t xml:space="preserve">niveau R+2 </t>
    </r>
  </si>
  <si>
    <r>
      <t xml:space="preserve">Tableaux divisionnaires Normal/Secours </t>
    </r>
    <r>
      <rPr>
        <b/>
        <sz val="12"/>
        <color theme="1"/>
        <rFont val="Times New Roman"/>
        <family val="1"/>
      </rPr>
      <t>"</t>
    </r>
    <r>
      <rPr>
        <sz val="12"/>
        <color theme="1"/>
        <rFont val="Times New Roman"/>
        <family val="1"/>
      </rPr>
      <t>TD22</t>
    </r>
    <r>
      <rPr>
        <b/>
        <sz val="12"/>
        <color theme="1"/>
        <rFont val="Times New Roman"/>
        <family val="1"/>
      </rPr>
      <t xml:space="preserve">" </t>
    </r>
    <r>
      <rPr>
        <sz val="12"/>
        <color theme="1"/>
        <rFont val="Times New Roman"/>
        <family val="1"/>
      </rPr>
      <t xml:space="preserve">niveau R+2 </t>
    </r>
  </si>
  <si>
    <r>
      <t xml:space="preserve">Tableaux divisionnaires PV/Normal/Secours </t>
    </r>
    <r>
      <rPr>
        <b/>
        <sz val="12"/>
        <color theme="1"/>
        <rFont val="Times New Roman"/>
        <family val="1"/>
      </rPr>
      <t>"</t>
    </r>
    <r>
      <rPr>
        <sz val="12"/>
        <color theme="1"/>
        <rFont val="Times New Roman"/>
        <family val="1"/>
      </rPr>
      <t>TDPV21</t>
    </r>
    <r>
      <rPr>
        <b/>
        <sz val="12"/>
        <color theme="1"/>
        <rFont val="Times New Roman"/>
        <family val="1"/>
      </rPr>
      <t xml:space="preserve">" </t>
    </r>
    <r>
      <rPr>
        <sz val="12"/>
        <color theme="1"/>
        <rFont val="Times New Roman"/>
        <family val="1"/>
      </rPr>
      <t xml:space="preserve">niveau R+2 </t>
    </r>
  </si>
  <si>
    <r>
      <t xml:space="preserve">Tableaux divisionnaires PV/Normal/Secours </t>
    </r>
    <r>
      <rPr>
        <b/>
        <sz val="12"/>
        <color theme="1"/>
        <rFont val="Times New Roman"/>
        <family val="1"/>
      </rPr>
      <t>"</t>
    </r>
    <r>
      <rPr>
        <sz val="12"/>
        <color theme="1"/>
        <rFont val="Times New Roman"/>
        <family val="1"/>
      </rPr>
      <t>TDPV22</t>
    </r>
    <r>
      <rPr>
        <b/>
        <sz val="12"/>
        <color theme="1"/>
        <rFont val="Times New Roman"/>
        <family val="1"/>
      </rPr>
      <t xml:space="preserve">" </t>
    </r>
    <r>
      <rPr>
        <sz val="12"/>
        <color theme="1"/>
        <rFont val="Times New Roman"/>
        <family val="1"/>
      </rPr>
      <t>niveau R+2</t>
    </r>
  </si>
  <si>
    <r>
      <t xml:space="preserve">Tableaux divisionnaires Onduleur/Normal/Secours </t>
    </r>
    <r>
      <rPr>
        <b/>
        <sz val="12"/>
        <color theme="1"/>
        <rFont val="Times New Roman"/>
        <family val="1"/>
      </rPr>
      <t>"</t>
    </r>
    <r>
      <rPr>
        <sz val="12"/>
        <color theme="1"/>
        <rFont val="Times New Roman"/>
        <family val="1"/>
      </rPr>
      <t>TDO21</t>
    </r>
    <r>
      <rPr>
        <b/>
        <sz val="12"/>
        <color theme="1"/>
        <rFont val="Times New Roman"/>
        <family val="1"/>
      </rPr>
      <t xml:space="preserve">" </t>
    </r>
    <r>
      <rPr>
        <sz val="12"/>
        <color theme="1"/>
        <rFont val="Times New Roman"/>
        <family val="1"/>
      </rPr>
      <t>niveau R+2</t>
    </r>
  </si>
  <si>
    <r>
      <t xml:space="preserve">Tableaux divisionnaires Onduleur/Normal/Secours </t>
    </r>
    <r>
      <rPr>
        <b/>
        <sz val="12"/>
        <color theme="1"/>
        <rFont val="Times New Roman"/>
        <family val="1"/>
      </rPr>
      <t>"</t>
    </r>
    <r>
      <rPr>
        <sz val="12"/>
        <color theme="1"/>
        <rFont val="Times New Roman"/>
        <family val="1"/>
      </rPr>
      <t>TDO22</t>
    </r>
    <r>
      <rPr>
        <b/>
        <sz val="12"/>
        <color theme="1"/>
        <rFont val="Times New Roman"/>
        <family val="1"/>
      </rPr>
      <t xml:space="preserve">" </t>
    </r>
    <r>
      <rPr>
        <sz val="12"/>
        <color theme="1"/>
        <rFont val="Times New Roman"/>
        <family val="1"/>
      </rPr>
      <t>niveau R+2</t>
    </r>
  </si>
  <si>
    <t xml:space="preserve">Liaison entre Tableau Général Basse Tension (TGBT) et TD21 par câble U1000 R2V ou H07RN-F de section 5G10mm² sous conduit </t>
  </si>
  <si>
    <t xml:space="preserve">Liaison entre Tableau Divisionnaire TD21 et TD22 par câble U1000 R2V ou H07RN-F de section 5G10mm² sous conduit </t>
  </si>
  <si>
    <t xml:space="preserve">Liaison TGO et TDO21  par câble U1000 R2V ou H07RN-F de section 5G4mm² sous conduit </t>
  </si>
  <si>
    <t xml:space="preserve">Liaison TGO et TDO22  par câble U1000 R2V ou H07RN-F de section 5G4mm² sous conduit </t>
  </si>
  <si>
    <t>Installation photovoltaïque de puissance 22kva</t>
  </si>
  <si>
    <r>
      <t>Fourniture et pose de fourreaux ICTAE à partir de chaque panneau jusqu’aux points de raccordement</t>
    </r>
    <r>
      <rPr>
        <b/>
        <sz val="12"/>
        <color theme="1"/>
        <rFont val="Times New Roman"/>
        <family val="1"/>
      </rPr>
      <t xml:space="preserve"> </t>
    </r>
  </si>
  <si>
    <t>Canalisation (fourreau et câble) entre TGPV et Système photovoltaïque de 22kva</t>
  </si>
  <si>
    <t>Autres équipements</t>
  </si>
  <si>
    <t>ETAGE R+1</t>
  </si>
  <si>
    <t>ETAGE R+2</t>
  </si>
  <si>
    <t>Salle de conférence</t>
  </si>
  <si>
    <t xml:space="preserve">Unités intérieures VRF cassette de 5.6 kW </t>
  </si>
  <si>
    <t xml:space="preserve">Unités intérieures VRF cassette de 3.6 kW </t>
  </si>
  <si>
    <t xml:space="preserve">Unités extérieures VRF de 50 kW </t>
  </si>
  <si>
    <t>Show Room archive blibliothèque…</t>
  </si>
  <si>
    <t>Raccord REFNET FQG-B335A</t>
  </si>
  <si>
    <t>Raccord REFNET FQG-B506A</t>
  </si>
  <si>
    <t>HZG-20A</t>
  </si>
  <si>
    <t>Commande infrarouge YR-H71</t>
  </si>
  <si>
    <t>Commande centralisée YCZ-A003</t>
  </si>
  <si>
    <t>Protocole de communication IGU05</t>
  </si>
  <si>
    <t>TUYAUTERIE FRIGORIFIQUE VRV</t>
  </si>
  <si>
    <t>Tuyau cuivre 3/4" 19.5 Gaz</t>
  </si>
  <si>
    <t>Tuyau cuivre 7/8" 22.22 Gaz</t>
  </si>
  <si>
    <t>Tuyau cuivre 1-1/8" 28.58 Gaz</t>
  </si>
  <si>
    <t>Tuyau cuivre 1/2" 12.7 Gaz</t>
  </si>
  <si>
    <t>Tuyau cuivre 5/8" 15.88 Gaz</t>
  </si>
  <si>
    <t>Tuyau cuivre 1/2" 12.7 Liquide</t>
  </si>
  <si>
    <t>Tuyau cuivre 1/4" 6.35 Liquide</t>
  </si>
  <si>
    <t>Tuyau cuivre 5/8" 15.88 liquide</t>
  </si>
  <si>
    <t>Tuyau cuivre 3/8" 9.52 liquide</t>
  </si>
  <si>
    <t>Armaflex 3/4"</t>
  </si>
  <si>
    <t>Armaflex 7/8"</t>
  </si>
  <si>
    <t>Armaflex 1-1/8"</t>
  </si>
  <si>
    <t>Armaflex 1/2"</t>
  </si>
  <si>
    <t>Armaflex 5/8"</t>
  </si>
  <si>
    <t>Bande armaflex</t>
  </si>
  <si>
    <t>Bande PVC gris</t>
  </si>
  <si>
    <t>Tuyau PVC 63</t>
  </si>
  <si>
    <t xml:space="preserve">Rail perforé </t>
  </si>
  <si>
    <t>RACCORDEMENT ET PROTECTION ELECTRIQUE</t>
  </si>
  <si>
    <t>Câble U1000Ro2V 5G10</t>
  </si>
  <si>
    <t xml:space="preserve">Câble firAlarm 2 paire 8/10 </t>
  </si>
  <si>
    <t>Coffret apparent étanche 24 modules</t>
  </si>
  <si>
    <t xml:space="preserve">   Disjoncteur 4 x 63A</t>
  </si>
  <si>
    <t xml:space="preserve">   Disjoncteur 4 x 50A/30mA</t>
  </si>
  <si>
    <t xml:space="preserve">   Interrupteur différentiel tétra ID4x32A/30mA</t>
  </si>
  <si>
    <t xml:space="preserve">   DPN de 3A</t>
  </si>
  <si>
    <t xml:space="preserve">   Accesoires de câblage</t>
  </si>
  <si>
    <t>EVACUATION CONDENSAT</t>
  </si>
  <si>
    <t>GAINE DE DIFFUSION D'AIR NEUF</t>
  </si>
  <si>
    <t>Diffuseur  DAU40 375X375+Plénum PFU40</t>
  </si>
  <si>
    <t>Grille de reprise GAC 21 600X200</t>
  </si>
  <si>
    <t>Gaine tôle 8/10 isolée au soufflage avec la laine de verre</t>
  </si>
  <si>
    <t>Gaine tôle 8/10</t>
  </si>
  <si>
    <t>Laine de verre épaisseur 25 mm</t>
  </si>
  <si>
    <t>FLEXIBLE PHONIFLEX long 10 m</t>
  </si>
  <si>
    <t>Caisson double flux avec Récupérateur</t>
  </si>
  <si>
    <t>DIVERS ET ACCESSOIRES</t>
  </si>
  <si>
    <t>Fréon R410 A 11.5 kg</t>
  </si>
  <si>
    <t xml:space="preserve">Supportage, azote, oxygène, accétylène et divers accessoires (bande alu, colle, rivet…) </t>
  </si>
  <si>
    <t>Supportage  tige fileté, cheville</t>
  </si>
  <si>
    <t>Consommable soudure (Azote, Oxygène, Acétylène,baguette)</t>
  </si>
  <si>
    <t>Bande alu, bande armaflexe, colle, rivets...</t>
  </si>
  <si>
    <t>GUERITE ET ENERGIE ELECTRIQUE</t>
  </si>
  <si>
    <t>SOUS TOTAL I  (RDC)</t>
  </si>
  <si>
    <t xml:space="preserve">TUYAUTERIE FRIGORIFIQUE </t>
  </si>
  <si>
    <t>Armaflex 3/8"</t>
  </si>
  <si>
    <t>RACCORDEMENT ELECTRIQUE</t>
  </si>
  <si>
    <t>Fréon R410 A</t>
  </si>
  <si>
    <t>Armoire haute précision à soufflage par le bas de capacité frigorifique 7.8 KW</t>
  </si>
  <si>
    <t>SOUS TOTAL II  ETAGE R+1</t>
  </si>
  <si>
    <t>SOUS TOTAL III  ETAGE R+2</t>
  </si>
  <si>
    <t>TOTAUX</t>
  </si>
  <si>
    <t>Téléphonie</t>
  </si>
  <si>
    <t>Connecteur RJ45</t>
  </si>
  <si>
    <t>Prise murale RJ45 double</t>
  </si>
  <si>
    <t>Câble FTP Catégorie 6 avec blindage (bobine de 305 m)</t>
  </si>
  <si>
    <t>Téléphone IP</t>
  </si>
  <si>
    <t>Commutateur Gigabit modèle large</t>
  </si>
  <si>
    <t>Panneau de brassage</t>
  </si>
  <si>
    <t>IPBX</t>
  </si>
  <si>
    <t>Réseau informatique</t>
  </si>
  <si>
    <t>Point d’accès wifi longue portée</t>
  </si>
  <si>
    <t>Rack 42U</t>
  </si>
  <si>
    <t>Routeur</t>
  </si>
  <si>
    <t>Serveur principal</t>
  </si>
  <si>
    <t>Sauvegarde</t>
  </si>
  <si>
    <t>Fourniture informatique de bureau</t>
  </si>
  <si>
    <t>Ordinateur de bureau</t>
  </si>
  <si>
    <t>Ordinateur portatif</t>
  </si>
  <si>
    <t>Imprimante laser multifonction couleur</t>
  </si>
  <si>
    <t>Copieur moyen</t>
  </si>
  <si>
    <t>Vidéo-surveillance</t>
  </si>
  <si>
    <t>Caméra dôme IP</t>
  </si>
  <si>
    <t>Caméra IP outdoor</t>
  </si>
  <si>
    <t>Enregistreur haute définition pour vidéo surveillance</t>
  </si>
  <si>
    <t>Système de détection d’incendie</t>
  </si>
  <si>
    <t>Détecteur de fumée</t>
  </si>
  <si>
    <t>Déclencheur manuel</t>
  </si>
  <si>
    <t>Indicateur d’action</t>
  </si>
  <si>
    <t>Sirène</t>
  </si>
  <si>
    <t xml:space="preserve">Centrale d’incendie </t>
  </si>
  <si>
    <t>Module de contrôle par empreinte et carte</t>
  </si>
  <si>
    <t>Gâches électriques + alimentation</t>
  </si>
  <si>
    <t>Portique de sécurité</t>
  </si>
  <si>
    <t>Barrière levante</t>
  </si>
  <si>
    <t>Accesoires</t>
  </si>
  <si>
    <t>TOTAL</t>
  </si>
  <si>
    <t>TOTAL GENERAL BATIMENT HTVA</t>
  </si>
  <si>
    <t>CHAPITRE 14: MOBILIERS ET EQUIPEMENTS DE BUREAU</t>
  </si>
  <si>
    <t>TOTAL HT (FCFA)</t>
  </si>
  <si>
    <t>Agent comptable</t>
  </si>
  <si>
    <t>9.1.2.3</t>
  </si>
  <si>
    <t>Balise métallique pour protection de poteaux parking</t>
  </si>
  <si>
    <t>Fourniture, pose et raccordement d’un onduleur de 20kva de type APC Smart-UPS VT avec by pass, RIELLO-UPS de SCHNEIDER ou similaire</t>
  </si>
  <si>
    <t>Longrines et poutres de redressement</t>
  </si>
  <si>
    <t>Tableau  Général  photovoltaïques TGPV(Fourniture, pose et raccordement  y compris accessoires de pose, etc.)</t>
  </si>
  <si>
    <t xml:space="preserve">Luminaire led  
-Lamp Power:70w
- Bridge LED; 40pcsx3w
- Voltage AC: 220v
- LED luminous efficiency: 107-114lum/w
- Color Temperature: 6500k
-Size(CM): 74x35x4.8
-Weight (kg):14
-Life: 100000h                                                                                                         Mât et autres équipements :
-Panneau solaire mono cristallin en silicium: 17.5v80w (17.5v80w x 2 quand il s’agit de deux crosses) ; 17% rendement
-Batterie : 12v100Ah  (12v100Ah x 2 quand il s’agit de deux crosses)
-Contrôleur : 24v10A
-Mât : 6 mètres en acier galvanisé ou en tôle d’aluminium avec fût équipé de platine+une/deux crosses en saillie de 1,50m par rapport au fût
-Temps de travail : 8 h
</t>
  </si>
  <si>
    <t xml:space="preserve">Split mural de capacité frigorifique 5.2 kW </t>
  </si>
  <si>
    <t xml:space="preserve">Split mural de capacité frigorifique 3.6 kW </t>
  </si>
  <si>
    <t>Tuyau PVC 75</t>
  </si>
  <si>
    <t>Colier PVC 63</t>
  </si>
  <si>
    <t>Colier PVC 75</t>
  </si>
  <si>
    <t>Tige filleté 8</t>
  </si>
  <si>
    <t>Cheville métalique 8</t>
  </si>
  <si>
    <t>Ecrou de 8</t>
  </si>
  <si>
    <t>Rondelle de 8 large</t>
  </si>
  <si>
    <t>Tuyauterie frigorifique splits</t>
  </si>
  <si>
    <t>Armaflex 1/4"</t>
  </si>
  <si>
    <t>Câble U1000Ro2V 5G2,5</t>
  </si>
  <si>
    <t xml:space="preserve">   Dismatic 16A</t>
  </si>
  <si>
    <t>BUREAUX ET SALLE DE REUNION</t>
  </si>
  <si>
    <t xml:space="preserve">Split Cassette de capacité frigorifique 5.2 kW </t>
  </si>
  <si>
    <t>SALLE DES SERVEURS ARMOIRE HAUTE PRECISION</t>
  </si>
  <si>
    <t>Collier PVC 63</t>
  </si>
  <si>
    <t>Collier PVC 75</t>
  </si>
  <si>
    <t>Câble U1000Ro2V 5G2.5</t>
  </si>
  <si>
    <t xml:space="preserve">   Disjoncteur 4 x 20A/30mA</t>
  </si>
  <si>
    <t xml:space="preserve">   Dismatic 20A</t>
  </si>
  <si>
    <t xml:space="preserve">Split mural de capacité frigorifique 7 kW </t>
  </si>
  <si>
    <t xml:space="preserve">Split Cassette de capacité frigorifique 7.1 kW </t>
  </si>
  <si>
    <t>DALLAGE SUR TERRE PLEIN (10 cm d'épaisseur) POUR INTERIEUR DES LOCAUX Y COMPRIS POSE DE FILM POLYANE</t>
  </si>
  <si>
    <t>Bureaux de chantier pour maître d'ouvrage et maître d'œuvre comprenant</t>
  </si>
  <si>
    <t>Cloison en agglos de ciment  de 10cm pour toillettes</t>
  </si>
  <si>
    <t>Murs en agglos creux de terre cuite d'épaisseur 15cm pour envellope extérieur</t>
  </si>
  <si>
    <t xml:space="preserve">ETANCHEITE DES OUVRAGES ENTERRES DU BATIMENT </t>
  </si>
  <si>
    <t>Etanchéité des voiles, semelles, radier, longrines et poteaux enterrés par un badigeon bitumineux imperméabilisant (flinkot ) à deux couches croisées recouvert d'un complexe revêtement d'étanchéité  y compris protection selon CCTP</t>
  </si>
  <si>
    <t>Béton pour rampes d'entrée dossé à 250kg/m3</t>
  </si>
  <si>
    <t>Systhème d'Etanchéité Liquide SEL apparent sur balcon RDC</t>
  </si>
  <si>
    <t>Protection d'étanchéité par carreaux de dallette sur bain, épaisseur total de 5cm</t>
  </si>
  <si>
    <t xml:space="preserve"> AMENAGEMENT EXTERIEURE DU SITE</t>
  </si>
  <si>
    <t xml:space="preserve">Fourniture et pose de pavé de 11cm d'épaisseur y compris lit de pose de sable ordinaire de 3cm d'épaisseur </t>
  </si>
  <si>
    <t>Fourniture et plantation d'arbustres sélectionnés, y compris profilage et maintenance sur 6 mois mois après réception provisoire</t>
  </si>
  <si>
    <t>Local sécurité, Local technique et Local poste électrique avec enduit platre d'épaisseur 1,5cm sous les planchers</t>
  </si>
  <si>
    <t xml:space="preserve">Local Plomp, Local groupe, Local pompe et Magasin avec enduit platre sous placher avec enduit platre d'épaisseur 1,5cm sous planchers </t>
  </si>
  <si>
    <t>JOINTS DE DILLATATION</t>
  </si>
  <si>
    <t>Acoustique en fibres minérales suivant indications MOE et CCTP</t>
  </si>
  <si>
    <t xml:space="preserve">Fourniture et pose de Faux-plafond </t>
  </si>
  <si>
    <t>Fourniture et pose de Faux-plafond</t>
  </si>
  <si>
    <t xml:space="preserve"> -Porte de toilettes à un battant en bois massif ou avec serrure adaptée 80x210 traité contre l'eau et humidité avec finition de peinture</t>
  </si>
  <si>
    <t>Enduit plâtre d'épaisseur 1,5cm</t>
  </si>
  <si>
    <t>Pose de joints de dillatation horizontaux de 2cm entre dalle</t>
  </si>
  <si>
    <t>Pose de joints de dillatation verticaux de 2cm entre poteaux</t>
  </si>
  <si>
    <t>Fourniture et pose d'isolant thermique suivant indication CCTP</t>
  </si>
  <si>
    <t>Acoustique en fibres minérales suivant indications du CCTP</t>
  </si>
  <si>
    <t>Fourniture et pose de Gaines verticales et horizontales en complexe
type ROCK PLACK 409 réf. 409.313.313 de marque ROCKWOOL ou équivalent  y compris traitement surfacique et islolant   suivant CCTP</t>
  </si>
  <si>
    <t>Abonnement et branchement électrique pour 200A triphasé avec armoire de comptage de 200A fourni par la SBEE  y compris toute sujétion. Joindre devis de la SBEE (pour raccordement au TGBT)</t>
  </si>
  <si>
    <t xml:space="preserve">Fourniture et  raccordement du câble de type U1000R2V ou H07RN-F 4x70 mm2.
NB : Ce câble sert de liaison entre : Le tableau basse tension TBT et l’inverseur INS (U1000R2V),Le groupe électrogène et l’inverseur INS (U1000R2V),L’inverseur INS et le régulateur (H07RN-F), Le régulateur et le TGBT (H07RN-F).
</t>
  </si>
  <si>
    <t>Fourniture, pose et raccordement d’un régulateur de tension automatique de 110kva  de type AVR AC Servo stabilisateur de tension SBW série affichage numérique de ORION (ORTEA) ou similaire</t>
  </si>
  <si>
    <t xml:space="preserve">Fourniture, pose et raccordement de groupe électrogène de marque SDMO ou similaire de 110 kVA  avec armoire inverseur automatique
</t>
  </si>
  <si>
    <t>Batterie automatique, de condensateurs avec régulation automatique par l'intermédiaire de gradins                                                                                 NB : Nous vous proposons le type VARSET Auto 37,5 kvar  avec des batteries de type SAH  avec selfs anti-harmoniques SCHNEIDER ELECTRIC ou similaire.</t>
  </si>
  <si>
    <t xml:space="preserve">Liaison entre Tableau Général Basse Tension (TGBT) et TD01 par câble U1000 R2V ou H07RN-F  de section 5G10mm² sous conduit </t>
  </si>
  <si>
    <t xml:space="preserve">Liaison TGO et TDO01  par câble U1000 R2V ou H07RN-F  de section 5G4mm² sous conduit </t>
  </si>
  <si>
    <t xml:space="preserve">Liaison TGPV et TDPV01  par câble U1000 R2V ou H07RN-F  de section 5G4mm² sous conduit </t>
  </si>
  <si>
    <t>Plafonnier led carré PHILIPS 50W ou similaire</t>
  </si>
  <si>
    <t xml:space="preserve">Liaison entre Tableau Général Basse Tension (TGBT) et TD11 par câble U1000 R2V ou H07RN-F de section 5G10mm² sous conduit </t>
  </si>
  <si>
    <t xml:space="preserve">Liaison entre Tableau Général Basse Tension TGBT et TGO par câble U1000 R2V ou H07RN-F de section 5G6mm² sous conduit </t>
  </si>
  <si>
    <t xml:space="preserve">Liaison TGPV et TDPV11  par câble U1000 R2V ou H07RN-F  de section 5G4mm² sous conduit </t>
  </si>
  <si>
    <t xml:space="preserve">Liaison TDPV11 et TDPV12  par câble U1000 R2V ou H07RN-F  de section 5G2,5mm² sous conduit </t>
  </si>
  <si>
    <t xml:space="preserve">Liaison TGPV et TDPV21  par câble U1000 R2V ou H07RN-F de section 5G4mm² sous conduit </t>
  </si>
  <si>
    <t xml:space="preserve">Liaison TDPV21 et TDPV22  par câble U1000 R2V ou H07RN-F de section 5G2,5mm² sous conduit </t>
  </si>
  <si>
    <r>
      <t>Câble incendie C2 8/10 au mètre (SYT)</t>
    </r>
    <r>
      <rPr>
        <sz val="12"/>
        <color rgb="FF000000"/>
        <rFont val="Arial Narrow"/>
        <family val="2"/>
      </rPr>
      <t xml:space="preserve"> (bobine de 100m)</t>
    </r>
  </si>
  <si>
    <r>
      <t xml:space="preserve">Câble PYRO CR1 </t>
    </r>
    <r>
      <rPr>
        <sz val="12"/>
        <color rgb="FF000000"/>
        <rFont val="Arial Narrow"/>
        <family val="2"/>
      </rPr>
      <t>(bobine de 100m)</t>
    </r>
  </si>
  <si>
    <t>Ventouse électromagnétique</t>
  </si>
  <si>
    <t>Rappel de porte (Ferme porte)</t>
  </si>
  <si>
    <t>Bac à sable de 100l y compris toutes sujétions de réalisation</t>
  </si>
  <si>
    <t>Fourniture et pose de bordures Légère y compris béton de pose et de jointement, toutes sujétions comprises</t>
  </si>
  <si>
    <t>Fourniture et pose de bordure CC pour drainage des eaux de surface</t>
  </si>
  <si>
    <t>Construction de puisards de diamètre 1,50m pour fosse</t>
  </si>
  <si>
    <t>Construction de puisards de diamètre 1,50m pour Regard EU</t>
  </si>
  <si>
    <t>Construction de puisards de diamètre 1,50m pour Regard EP</t>
  </si>
  <si>
    <t>Contsruction de fosses scepiques en BA de 50 usagers chacun suivant les plans approuvés du service de l'hygiène y compris toutes sujétions</t>
  </si>
  <si>
    <t>13.2.5</t>
  </si>
  <si>
    <t>Repose des pavés enlevés</t>
  </si>
  <si>
    <t>Dépose des pavés et bordures existantes, y compris compatage du sol en place</t>
  </si>
  <si>
    <t>- Porte papier inox</t>
  </si>
  <si>
    <t>- Porte serviette inox</t>
  </si>
  <si>
    <t>13.1.1.3</t>
  </si>
  <si>
    <t>13.1.1.4</t>
  </si>
  <si>
    <t>13.1.2.</t>
  </si>
  <si>
    <t>13.1.2.1</t>
  </si>
  <si>
    <t>13.1.2.2</t>
  </si>
  <si>
    <t>13.1.2.3</t>
  </si>
  <si>
    <t>13.2.6</t>
  </si>
  <si>
    <t>13.4.2</t>
  </si>
  <si>
    <t>13.4.3</t>
  </si>
  <si>
    <t>13.4.4</t>
  </si>
  <si>
    <t>13.4.5</t>
  </si>
  <si>
    <t>13.4.6</t>
  </si>
  <si>
    <t>13.4.7</t>
  </si>
  <si>
    <t>13.4.8</t>
  </si>
  <si>
    <t>13.6</t>
  </si>
  <si>
    <t>13.6.1</t>
  </si>
  <si>
    <t>13.5.6.1</t>
  </si>
  <si>
    <t>13.5.6.2</t>
  </si>
  <si>
    <t>13.5.6.3</t>
  </si>
  <si>
    <t>13.5.6.4</t>
  </si>
  <si>
    <t>13.6.2</t>
  </si>
  <si>
    <t>TOTAL 13.5</t>
  </si>
  <si>
    <t>Total 13.6.1</t>
  </si>
  <si>
    <t>TOTAL 13.6.2</t>
  </si>
  <si>
    <t xml:space="preserve">Remblais d'apport en sable de rivière yc compactage dans le batiment </t>
  </si>
  <si>
    <t xml:space="preserve">Remblais d'apport en sable de rivière pour couche de forme yc compactage à 95% de l'OPM </t>
  </si>
  <si>
    <t xml:space="preserve">Remblais d'apport en sable silteux pour couche de base yc compactage à 95% de l'OPM </t>
  </si>
  <si>
    <t>13.1.1.5</t>
  </si>
  <si>
    <t>13.1.2.4</t>
  </si>
  <si>
    <t>13.2.7</t>
  </si>
  <si>
    <t xml:space="preserve">BETON HYDROFUGE ARME EN INFRASTRUCTURES DOSE A 300KG /M3  AVEC DU PRODUIT SIKA HYDROFUGE OU SIMILAIRE </t>
  </si>
  <si>
    <t xml:space="preserve">BETON ARME DOSE A 350 kg </t>
  </si>
  <si>
    <t>Fourniture et pose de Porte grille  métallique coulissante automatique de dimensions 500x200</t>
  </si>
  <si>
    <t xml:space="preserve">Spot led LEGRAND 3W ou similaire avec detecteur de mouvement </t>
  </si>
  <si>
    <t xml:space="preserve">Spot led LEGRAND 5W ou similaire  avec detecteur de mouvement </t>
  </si>
  <si>
    <t>Spot led LEGRAND 3W ou similaire avec detecteur de mouvement</t>
  </si>
  <si>
    <t>Spot led LEGRAND 5W ou similaire avec detecteur de mouvement</t>
  </si>
  <si>
    <t>Plâtre BA13 suivant indications MOE et CCTP</t>
  </si>
  <si>
    <t>Plâtre BA13 avec designe spécial approuvé par le MOE et suivant indications CCTP</t>
  </si>
  <si>
    <t xml:space="preserve">  peinture acrylique sur le faux plafond</t>
  </si>
  <si>
    <t>12.1.1.1</t>
  </si>
  <si>
    <t>12.1.1.2</t>
  </si>
  <si>
    <t>12.1.2</t>
  </si>
  <si>
    <t>Plâtre BA13 avec designe spécial à définir par le MOE en phase travaux</t>
  </si>
  <si>
    <t>Etudes d'exécution et études géotechniques(étude de sol, formulation de béton, essais de mise en œuvre, etc….)</t>
  </si>
  <si>
    <t xml:space="preserve">Une imprimante laser – copieur-fax couleur de type MFC de format A3 et de régime 50 000feuilles /mois en réseau. </t>
  </si>
  <si>
    <t>Fourniture et pose de Porte métallique pour issus de secours de dimensions 300x210</t>
  </si>
  <si>
    <t xml:space="preserve">DALLAGE EN BETON ARME DOSE A 250 Kg/m3 SUR TERRE PLEIN EN BETON BROSSE (15 cm d'épaisseur)POUR CIRCULATION </t>
  </si>
  <si>
    <t>13.2.8</t>
  </si>
  <si>
    <t>13.4.8.1</t>
  </si>
  <si>
    <t>13.4.8.2</t>
  </si>
  <si>
    <t>13.4.8.3</t>
  </si>
  <si>
    <t>13.4.8.4</t>
  </si>
  <si>
    <t>13.4.8.5</t>
  </si>
  <si>
    <t>13.4.8.6</t>
  </si>
  <si>
    <t>13.4.8.7</t>
  </si>
  <si>
    <t>13.4.8.8</t>
  </si>
  <si>
    <t>Fourreautage et filerie des circuits par conducteur U1000 R2V 3x1,5 mm2 sous conduit ICT AE encastré de diamètre 16 mm</t>
  </si>
  <si>
    <t>Fourreautage  par conduit ICTA de diamètre 20 mm et filerie des circuits par conducteur U1000 R2V 3x2,5 mm2 sous conduit ICT AE encastré de diamètre 20 mm</t>
  </si>
  <si>
    <t>Fourreautage  par conduit de diamètre 20 mm et filerie des circuits par conducteur U1000 R2V 3x4 mm2 sous conduit ICT AE encastré de diamètre 20 mm</t>
  </si>
  <si>
    <t>Fourreautage et filerie des circuits par conducteur U1000 5x4 mm2 sous conduit ICT AE encastré de diamètre 25 mm</t>
  </si>
  <si>
    <t>Fourreautage et filerie des circuits par conducteur U1000 5x6 mm2 sous conduit ICT AE encastré de diamètre 32 mm</t>
  </si>
  <si>
    <t>Ascenseur électrique :
-Charge utile : 1000 kg, 13 personnes
-Vitesse : 1 à 1,6 m/s 
-Puissance : 10kw-TRI+N+PE</t>
  </si>
  <si>
    <t>Connexion internet d'au moins 5Mo/s distribuée par wifi</t>
  </si>
  <si>
    <t>Fourniture, pose et  raccordement  du TGPV équipé des disjoncteurs motorisés de type NSX- tétrapolaire de marque SCHNEIDER ou similaire   pour l’inversion automatique des sources et les disjoncteurs de type NSX pour les départs.</t>
  </si>
  <si>
    <t xml:space="preserve">Fourniture, pose et  raccordement d'un Inverseur motorisés de type NSX 4P 63A de marque SCHNEIDER ou similaire  pour l’inversion automatique des sources normale et secours et un disjoncteur non motorisés de type NSX 4P 63A  </t>
  </si>
  <si>
    <t>Cette installation comprend :
- Module monocristallin VICTRON de nouvelle génération  24v  360w ou similaie
- Batteries OPZS de 2V/1070 Ah en C10 de marque HOPPECKE ou similaire
- Convertisseur-chargeur  400v-25kva de SCHNEIDER APC Smart – UPS VT ou similaire
- Câbles souple H07RN-F  de section appropriée entre les panneaux et le boîtier de raccordement
- Câbles souple unipolaire H07RN-F de section appropriée entre le parc batterie et l’onduleur
- Câbles souple unipolaire H07RN-F de section appropriée entre le boîtier de raccordement et l’onduleur
- Boite de dérivation  de dimension appropriée
- Presses  étoupes panneaux 
- Article de connexion et pontage des batteries 
-Accessoires de pose et de fixation</t>
  </si>
  <si>
    <t>Peinture acrylique pour sur murs intérieurs</t>
  </si>
  <si>
    <t xml:space="preserve">Construction des regards rectangulaires 70x70 pour eaux vannes, y compris couverture dalle BA avec dispositif de soulèvement </t>
  </si>
  <si>
    <t xml:space="preserve">Construction des regards rectangulaires 60x60 pour eaux usées y compris couverture dalle BA avec dispositif de soulèvement </t>
  </si>
  <si>
    <t>Bouche d'extraction Australe 100</t>
  </si>
  <si>
    <t>Manchon Placo D 100</t>
  </si>
  <si>
    <t>Régulateur à débit constant</t>
  </si>
  <si>
    <t>Extracteur DE Marque France Air ENERGY  SILENCE COMPACT100 T ou similaire</t>
  </si>
  <si>
    <t>Conduit de traversée de mur</t>
  </si>
  <si>
    <t>Réseau de gaine en tôle spiralée galva D 100</t>
  </si>
  <si>
    <t>Réseau de gaine en tôle spiralée galva D 125</t>
  </si>
  <si>
    <t>Réseau de gaine en tôle spiralée galva D 200</t>
  </si>
  <si>
    <t>Supportage</t>
  </si>
  <si>
    <t>Raccords et Divers accessoires de pose et de raccordement</t>
  </si>
  <si>
    <t>COLONNES MONTANTES ET TOITURE</t>
  </si>
  <si>
    <t>Tourelle d'extraction de marque France Air HELICIA ECM ou similaire</t>
  </si>
  <si>
    <t>Clapet anti retour</t>
  </si>
  <si>
    <t>cadre de Scellement</t>
  </si>
  <si>
    <t>Boitier disjoncteur</t>
  </si>
  <si>
    <t>Régulateur de vitesse EVOLYS ONE ou similaire</t>
  </si>
  <si>
    <t>Réseau de gaine en tôle spiralée galva D 250</t>
  </si>
  <si>
    <t>PRIS EN COMPTE PAR CFO</t>
  </si>
  <si>
    <t>LOCAL TECHNIQUE</t>
  </si>
  <si>
    <t xml:space="preserve">Chloration eau de la  bâche </t>
  </si>
  <si>
    <t>Pompe de dosage avec Accessoires Permo MEDO XG ou similaire</t>
  </si>
  <si>
    <t>Kit d'analyse et de contrôle du taux de chlore</t>
  </si>
  <si>
    <t xml:space="preserve">Bac de retentention </t>
  </si>
  <si>
    <t>bidon de chlore liquide de 20 L</t>
  </si>
  <si>
    <t xml:space="preserve">Pompe  de circulation  double SALMSON PRIUX MASTER D 40-60 ou similaire avec kit de prise de pression, bride obturation  et accessoires </t>
  </si>
  <si>
    <t>Tuyauterie et accessoires de raccordement</t>
  </si>
  <si>
    <t>Raccordements électriques, coffret électrique et accessoires</t>
  </si>
  <si>
    <t>FILTRATION</t>
  </si>
  <si>
    <t>Filtre PERMO FLASH Infinity DN 65 ou similaire</t>
  </si>
  <si>
    <t xml:space="preserve">Vanne de raccordement </t>
  </si>
  <si>
    <t>ASCENSEUR</t>
  </si>
  <si>
    <t>Pompe de relevage cage ascenseur SALMSON SBS-2-204-0.9 T ou similaire</t>
  </si>
  <si>
    <t>Coffret de commande et de Protection avec flotteurs électriques</t>
  </si>
  <si>
    <t>Tuyauterie évacuation  y compris clapet à boule et accessoire</t>
  </si>
  <si>
    <t>RIA</t>
  </si>
  <si>
    <t>Siphon de sol RIA Inox 100X100</t>
  </si>
  <si>
    <t>Réseau évacuation eau RIA  PVC 75</t>
  </si>
  <si>
    <t>RIA ET POTEAU INCENDIE</t>
  </si>
  <si>
    <t>électrovanne en Fonte DN 65 BAYARD, SFERACO ou similaire</t>
  </si>
  <si>
    <t>Coffret de commande et de raccordement électrovanne</t>
  </si>
  <si>
    <t>Vanne d'isolement</t>
  </si>
  <si>
    <t>Tuyauterie de raccordement</t>
  </si>
  <si>
    <t xml:space="preserve">TOTAL HT VMC ET DESENFUMAGE  </t>
  </si>
  <si>
    <t>DESENFUMAGE</t>
  </si>
  <si>
    <t>VMC</t>
  </si>
  <si>
    <t xml:space="preserve">EQUIPEMENTS COMPLEMENTAIRES DE PLOMBERIE ET RIA    </t>
  </si>
  <si>
    <t>EQUIPEMENTS COMPLEMENTAIRES DE PLOMBERIE ET RIA</t>
  </si>
  <si>
    <r>
      <t xml:space="preserve">   propriété :
</t>
    </r>
    <r>
      <rPr>
        <sz val="11"/>
        <rFont val="Arial Narrow"/>
        <family val="2"/>
      </rPr>
      <t>Vanne DN 50,Tube PVC PRESSION compris accessoires Tube PVC 40 PN10,Coude PVC Pression 40,Té PVC 40, Raccord mâle PPVC 40</t>
    </r>
  </si>
  <si>
    <r>
      <t xml:space="preserve">Fourniture et installatioin d'équipement bâche à eau :
</t>
    </r>
    <r>
      <rPr>
        <sz val="11"/>
        <rFont val="Arial Narrow"/>
        <family val="2"/>
      </rPr>
      <t>Vanne à papillon DN 40, Robinet flotteur à boule DN 40, tuyau aération en PVC 100, Chapeau d'aération avec grilage anti-insecte, Préfiltre à tamis sur arrivée au de ville BWT AVANTI WF 1''1/2)</t>
    </r>
  </si>
  <si>
    <r>
      <t xml:space="preserve">Fourniture et installation Clapet crépine et aspiration du module sanitaire sur bâche y compris toutes sujétions :
</t>
    </r>
    <r>
      <rPr>
        <sz val="11"/>
        <rFont val="Arial Narrow"/>
        <family val="2"/>
      </rPr>
      <t>Clapet crépine toute position DN 50, Raccord mâle PVC 50, Manchon PVC Pression 50,Té PVC 50,Contre bride GN16 DN 50 avec boulons, Vanne à papillon DN 50, Vanne à papillon DN 50, Bride et collet PPR 63,Tuyau PPR de 63,Manchon PPR de 63,Coude PPR de 63,Réducteur PPR 75 / 63,Té réduit PPR 63 / 20,Manchon taraudé PPR 20</t>
    </r>
  </si>
  <si>
    <r>
      <t xml:space="preserve">Fourniture et installation de KIT DE RACCORDEMENT SALMSON ALTI HU-505 :
</t>
    </r>
    <r>
      <rPr>
        <sz val="11"/>
        <rFont val="Arial Narrow"/>
        <family val="2"/>
      </rPr>
      <t>Vanne à papillon DN 50, Kit manque eau bache Alti, Manchette antivibratoire DN50, kit contre bride avec joint et boulons, kit de 2 bouchons galvanisés 2''</t>
    </r>
  </si>
  <si>
    <r>
      <t xml:space="preserve">Fourniture et installation de Tuyauterie départs Local technique:  
</t>
    </r>
    <r>
      <rPr>
        <sz val="11"/>
        <rFont val="Arial Narrow"/>
        <family val="2"/>
      </rPr>
      <t>Vanne d'isolement, vanne départ DN 50, vanne départ DN 40, Bride et collet PPR 50, Bride et collet PPR DN 40, Manchon taraudé PEHD 50, Bride et collet PPR DN 40, Manchon taraudé PEHD 50, Embout fileté PPR 50,Tube PEHD 50, Tube PEHD 40, Tuyau PEHD 32, Coude  1/4  PEHD 40, Coude  1/4  PEHD 32</t>
    </r>
  </si>
  <si>
    <r>
      <t xml:space="preserve">Fourniture et installation des Colonnes montantes : 
</t>
    </r>
    <r>
      <rPr>
        <sz val="11"/>
        <rFont val="Arial Narrow"/>
        <family val="2"/>
      </rPr>
      <t>Tuyau PPR 50,Tuyau PPR 40,Tuyau PPR 32,Tuyau PPR 25,Coude PPR 50,Té PPR 50,Manchon PPR 50,Coude PPR 40,Manchon PPR 32,Réducteur 40/32,Réducteur 32/25,Coude PPR 25,Manchon PPR 25,Vanne à boisseau 25,purgeur automatique,Antibelier à ressort,Collier isophonique de 32,Collier isophonique de 25</t>
    </r>
  </si>
  <si>
    <r>
      <t xml:space="preserve">RDC Réseau EAU FROIDE  toillettes : 
</t>
    </r>
    <r>
      <rPr>
        <sz val="11"/>
        <rFont val="Arial Narrow"/>
        <family val="2"/>
      </rPr>
      <t>Tuyau PEHD 32,Tuyau PEHD 25,Tuyau PPR 25,Té PEHD 32,Manchon PEHD 32,Manchon PEHD 25,Coude  1/4  PEHD 32,Coude  PEHD 25,Embout fileté PEHD 32,Manchon taraudé PPR 32,Embout fileté PEHD 40,Manchon taraudé PPR 25,Réducteur PPR 32/25,Coude PPR 25,Manchon PPR 25,Vanne à boisseau sphérique 3/4'',Embout fileté PPR 25</t>
    </r>
  </si>
  <si>
    <r>
      <t xml:space="preserve">Réseau étage R+1 : 
</t>
    </r>
    <r>
      <rPr>
        <sz val="11"/>
        <rFont val="Arial Narrow"/>
        <family val="2"/>
      </rPr>
      <t>Tuyau PPR 25,Tuyau PPR 20,Té PPR 25,Té PPR 20,Manchon PPR 25,Manchon PPR 20,Réducteur 25/25,Coude PPR 20,Réducteur 25/25,Coude PPR 20,Coude PPR 25,Coude taraudé PPR 20,Manchon taraudé PPR 20,Embout fileté PPR 25</t>
    </r>
  </si>
  <si>
    <r>
      <t xml:space="preserve">Réseau étage R+2 : 
</t>
    </r>
    <r>
      <rPr>
        <sz val="11"/>
        <rFont val="Arial Narrow"/>
        <family val="2"/>
      </rPr>
      <t>Tuyau PPR 25,Tuyau PPR 20,Té PPR 25,Té PPR 20,Manchon PPR 25,Manchon PPR 20,Réducteur 25/25,Coude PPR 20,Coude PPR 25,Coude taraudé PPR 20,Manchon taraudé PPR 20,Embout fileté PPR 25</t>
    </r>
  </si>
  <si>
    <r>
      <rPr>
        <b/>
        <sz val="11"/>
        <rFont val="Arial Narrow"/>
        <family val="2"/>
      </rPr>
      <t xml:space="preserve">Ensemble RIA et Extincteurs : </t>
    </r>
    <r>
      <rPr>
        <sz val="11"/>
        <rFont val="Arial Narrow"/>
        <family val="2"/>
      </rPr>
      <t xml:space="preserve">
RIA sous coffre DN 25 Long 30 M
Antibelier à ressort
Purgeur automatiques
Manomètre à bain d'huile
Robinet porte mano
Extincteur à poudre ABC de 9 kg
Extincteur à poudre ABC de 6 kg
Extincteur à poudre Co2 de 5 kg
Extincteur à de 6 L
Panneaux  Extincteu</t>
    </r>
  </si>
  <si>
    <r>
      <t xml:space="preserve">Réseau RIA : 
</t>
    </r>
    <r>
      <rPr>
        <sz val="11"/>
        <rFont val="Arial Narrow"/>
        <family val="2"/>
      </rPr>
      <t>Embout fileté 50-1''1/2,Vanne à boisseau sphérique 50-1''1/2,Purgeur automatique 1/2 '',vanne à boisseau sphérique 1/2'',Anti bellier 3/4'',Tuyau PEHD de 63,Té égale PEHD 63,Manchon PEHD de 63,Coude égale PEHD 63,Réduction PEHD 63/32,Vanne à boisseau 50 2'',Embout fileté PEHD 63-2'',Tuyau GALVA 50/60,Coude GALVA 50/60,Tégéduit galva 2''/1'',Tuyau galva 26/34,Manchon galva 26/34,raccord union 26/31,</t>
    </r>
  </si>
  <si>
    <r>
      <t xml:space="preserve">Fourniture et pose de Chutes eaux usées : </t>
    </r>
    <r>
      <rPr>
        <sz val="11"/>
        <rFont val="Arial Narrow"/>
        <family val="2"/>
      </rPr>
      <t>Chapeau de ventilation primaire PVC 75 , Tuyau PVC 75 , Coude 1/8 PVC 75 , Coude 1/4 PVC 75 , Té culotte de 75 , Réduction de 100/75</t>
    </r>
  </si>
  <si>
    <r>
      <t xml:space="preserve">Fourniture et pose Chutes eaux Vannes : </t>
    </r>
    <r>
      <rPr>
        <sz val="11"/>
        <rFont val="Arial Narrow"/>
        <family val="2"/>
      </rPr>
      <t>Chapeau de ventilation primaire PVC 100 , Tuyau PVC 100 , Coude 1/8 PVC 100 , Coude 1/4 PVC 100 , Té culotte de 100 , Bouchon PCV 100 , Réduction de 100/125</t>
    </r>
  </si>
  <si>
    <r>
      <t>Evacuation Eaux usées,eaux vannes RDC :</t>
    </r>
    <r>
      <rPr>
        <sz val="11"/>
        <rFont val="Arial Narrow"/>
        <family val="2"/>
      </rPr>
      <t xml:space="preserve"> Tuyau PVC 100 , Tuyau PVC 75 , Tuyau PVC 50 , Tuyau PVC 40 , Tuyau PVC 32 , Coude 1/8 PVC 100, Coude 1/8 PVC 75 , Coude 1/8 PVC 50 , Coude 1/4 PVC 40 , Coude 1/4 PVC 32 , Té culotte de 100 , Réduction de 100/75</t>
    </r>
  </si>
  <si>
    <r>
      <t xml:space="preserve">Evacuation Eaux usées eaux Vannes 1er Etage : </t>
    </r>
    <r>
      <rPr>
        <sz val="11"/>
        <rFont val="Arial Narrow"/>
        <family val="2"/>
      </rPr>
      <t>Tuyau PVC 100 , Tuyau PVC 75 , Tuyau PVC 50 , Tuyau PVC 40 , Tuyau PVC 32 , Coude 1/8 PVC 100 , Coude 1/8 PVC 75 , Coude 1/8 PVC 50 , Coude 1/8 PVC 32 , Coude 1/4 PVC 75 , Coude 1/4 PVC 50 , Coude 1/4 PVC 32 , Té culotte PVC de 100 , Té culotte PVC de 75 , Té culotte PVC de 50 , Tampon  de visite de  75 , Tampon  de visite de  100</t>
    </r>
  </si>
  <si>
    <r>
      <t xml:space="preserve">Evacuation Eaux usées eaux Vannes 2ème Etage : </t>
    </r>
    <r>
      <rPr>
        <sz val="11"/>
        <rFont val="Arial Narrow"/>
        <family val="2"/>
      </rPr>
      <t>Tuyau PVC 100 , Tuyau PVC 75 , Tuyau PVC 50 , Tuyau PVC 40, Tuyau PVC 32 , Coude 1/8 PVC 100 , Coude 1/8 PVC 75 , Coude 1/8 PVC 50 , Coude 1/8 PVC 32 , Coude 1/4 PVC 75 , Coude 1/4 PVC 50 , Coude 1/4 PVC 32 , Té culotte PVC de 100 , Té culotte PVC de 75 , Té culotte PVC de 50 , Tampon  de visite de  75 , Tampon  de visite de  100</t>
    </r>
  </si>
  <si>
    <r>
      <t xml:space="preserve">Collecteurs eaux usées eaux vannes des descentes au RDC : </t>
    </r>
    <r>
      <rPr>
        <sz val="11"/>
        <rFont val="Arial Narrow"/>
        <family val="2"/>
      </rPr>
      <t xml:space="preserve"> Tuyau PVC 125 , Tuyau PVC 100 , Coude 1/8 PVC 125 , Coude 1/8 PVC 100 , Té culotte PVC de 100</t>
    </r>
  </si>
  <si>
    <r>
      <t xml:space="preserve">Raccordement Fosses septiques : </t>
    </r>
    <r>
      <rPr>
        <sz val="11"/>
        <rFont val="Arial Narrow"/>
        <family val="2"/>
      </rPr>
      <t>Tuyau PVC 125 , Tuyau PVC 100 , Coude 1/8 PVC 125 , Té culotte PVC de 125 , Tampon  de visite de  125</t>
    </r>
  </si>
  <si>
    <r>
      <t xml:space="preserve">Chute eaux pluviales : </t>
    </r>
    <r>
      <rPr>
        <sz val="11"/>
        <rFont val="Arial Narrow"/>
        <family val="2"/>
      </rPr>
      <t>Tuyau PVC 100 , Coude 1/8 PVC 100 , Coude 1/4 PVC 100 , Coude 1/4 PVC 100 , Té culotte PVC de 100 , Tampon  de visite de  100 , Crapaudine 80-100</t>
    </r>
  </si>
  <si>
    <r>
      <t xml:space="preserve">Collecteurs au plafond du 1er Etage : </t>
    </r>
    <r>
      <rPr>
        <sz val="11"/>
        <rFont val="Arial Narrow"/>
        <family val="2"/>
      </rPr>
      <t>Tuyau PVC 125 , Tuyau PVC 160 , Coude 1/8 PVC 125 , Coude 1/8 PVC 160 , Coude 1/8 PVC 100 , Reducteur PVC 125/100 , Coude 1/4 PVC 160 , Coude 1/4 PVC 100 , Coude 1/4 PVC 125 , Tampon  de visite de  160</t>
    </r>
  </si>
  <si>
    <r>
      <t xml:space="preserve">Evacuation EP AU RDC et trop plein  : </t>
    </r>
    <r>
      <rPr>
        <sz val="11"/>
        <rFont val="Arial Narrow"/>
        <family val="2"/>
      </rPr>
      <t>Tuyau PVC 200 , Tuyau PVC 160 , Tuyau PVC 125 , Tuyau PVC 100 , Coude 1/8 PVC 160 , Coude 1/8 PVC 125 , Coude 1/8 PVC 100 , Té 1/8 PVC 160 , Té 1/8 PVC 125 , Té 1/8 PVC 100</t>
    </r>
  </si>
  <si>
    <t>MONTANT TOTAL ELECTRICITE COURANT FAIBLE</t>
  </si>
  <si>
    <t>TOTAL ELECTRICITE COURANT FORT</t>
  </si>
  <si>
    <t>TOTAL CLIMATISATION</t>
  </si>
  <si>
    <t>RECAPITULATION CHAPITRE 7</t>
  </si>
  <si>
    <t>06.1</t>
  </si>
  <si>
    <t>06.1.1</t>
  </si>
  <si>
    <t>06.1.1.1</t>
  </si>
  <si>
    <t>06.1.1.2</t>
  </si>
  <si>
    <t>06.1.1.3</t>
  </si>
  <si>
    <t>06.1.1.4</t>
  </si>
  <si>
    <t>06.1.1.5</t>
  </si>
  <si>
    <t>06.1.1.6</t>
  </si>
  <si>
    <t>06.1.1.7</t>
  </si>
  <si>
    <t>06.1.1.8</t>
  </si>
  <si>
    <t>06.2</t>
  </si>
  <si>
    <t>06.2.1</t>
  </si>
  <si>
    <t>06.2.2</t>
  </si>
  <si>
    <t>06.2.3</t>
  </si>
  <si>
    <t>06.2.4</t>
  </si>
  <si>
    <t>06.2.5</t>
  </si>
  <si>
    <t>06.3</t>
  </si>
  <si>
    <t>06.3.1</t>
  </si>
  <si>
    <t>06.3.1.1</t>
  </si>
  <si>
    <t>06.3.1.2</t>
  </si>
  <si>
    <t>06.3.1.3</t>
  </si>
  <si>
    <t>06.3.2</t>
  </si>
  <si>
    <t>06.3.2.1</t>
  </si>
  <si>
    <t>06.3.2.2</t>
  </si>
  <si>
    <t>06.3.2.3</t>
  </si>
  <si>
    <t>06.4</t>
  </si>
  <si>
    <t>06.4.1</t>
  </si>
  <si>
    <t>06.4.1.1</t>
  </si>
  <si>
    <t>06.4.1.2</t>
  </si>
  <si>
    <t>06.4.1.3</t>
  </si>
  <si>
    <t>06.4.1.4</t>
  </si>
  <si>
    <t>06.4.1.5</t>
  </si>
  <si>
    <t>06.5</t>
  </si>
  <si>
    <t>06.4.2</t>
  </si>
  <si>
    <t>06.4.2.1</t>
  </si>
  <si>
    <t>06.4.2.2</t>
  </si>
  <si>
    <t>06.5.1</t>
  </si>
  <si>
    <t>06.5.2</t>
  </si>
  <si>
    <t>06.5.2.1</t>
  </si>
  <si>
    <t>06.5.2.2</t>
  </si>
  <si>
    <t>06.6</t>
  </si>
  <si>
    <t>06.6.1</t>
  </si>
  <si>
    <t>06.6.1.1</t>
  </si>
  <si>
    <t>06.6.1.2</t>
  </si>
  <si>
    <t>06.6.1.3</t>
  </si>
  <si>
    <t>06.6.1.4</t>
  </si>
  <si>
    <t>06.6.1.5</t>
  </si>
  <si>
    <t>06.6.1.6</t>
  </si>
  <si>
    <t>06.6.1.7</t>
  </si>
  <si>
    <t>06.6.1.8</t>
  </si>
  <si>
    <t>06.6.1.9</t>
  </si>
  <si>
    <t>06.6.1.10</t>
  </si>
  <si>
    <t>06.6.1.11</t>
  </si>
  <si>
    <t>06.6.2</t>
  </si>
  <si>
    <t>06.6.2.1</t>
  </si>
  <si>
    <t>06.6.2.2</t>
  </si>
  <si>
    <t>06.6.3.1</t>
  </si>
  <si>
    <t>06.6.3.2</t>
  </si>
  <si>
    <t>06.6.2.3</t>
  </si>
  <si>
    <t>06.6.2.4</t>
  </si>
  <si>
    <t>06.6.2.5</t>
  </si>
  <si>
    <t>06.6.2.6</t>
  </si>
  <si>
    <t>06.6.2.7</t>
  </si>
  <si>
    <t>06.6.2.8</t>
  </si>
  <si>
    <t>06.6.2.9</t>
  </si>
  <si>
    <t>06.6.2.10</t>
  </si>
  <si>
    <t>06.6.2.11</t>
  </si>
  <si>
    <t>06.6.3</t>
  </si>
  <si>
    <t>06.6.3.3</t>
  </si>
  <si>
    <t>06.6.3.4</t>
  </si>
  <si>
    <t>06.6.3.5</t>
  </si>
  <si>
    <t>06.6.3.6</t>
  </si>
  <si>
    <t>06.6.3.7</t>
  </si>
  <si>
    <t>06.6.3.8</t>
  </si>
  <si>
    <t>06.6.3.9</t>
  </si>
  <si>
    <t>06.6.3.10</t>
  </si>
  <si>
    <t>06.6.3.11</t>
  </si>
  <si>
    <t>06.7</t>
  </si>
  <si>
    <t>06.7.1</t>
  </si>
  <si>
    <t>06.7.1.1</t>
  </si>
  <si>
    <t>06.7.1.2</t>
  </si>
  <si>
    <t>06.7.1.3</t>
  </si>
  <si>
    <t>06.7.1.4</t>
  </si>
  <si>
    <t>06.7.1.5</t>
  </si>
  <si>
    <t>06.7.1.6</t>
  </si>
  <si>
    <t>06.7.1.7</t>
  </si>
  <si>
    <t>06.7.2</t>
  </si>
  <si>
    <t>06.7.2.1</t>
  </si>
  <si>
    <t>06.7.2.2</t>
  </si>
  <si>
    <t>06.7.2.3</t>
  </si>
  <si>
    <t>06.7.3</t>
  </si>
  <si>
    <t>06.7.3.1</t>
  </si>
  <si>
    <t>06.7.3.2</t>
  </si>
  <si>
    <t>06.7.3.3</t>
  </si>
  <si>
    <t>06.7.4</t>
  </si>
  <si>
    <t>06.7.4.1</t>
  </si>
  <si>
    <t>06.7.4.2</t>
  </si>
  <si>
    <t>06.7.4.3</t>
  </si>
  <si>
    <t>06.7.4.4</t>
  </si>
  <si>
    <t>06.7.5</t>
  </si>
  <si>
    <t>06.7.5.1</t>
  </si>
  <si>
    <t>06.7.5.2</t>
  </si>
  <si>
    <t>06.7.5.3</t>
  </si>
  <si>
    <t>06.7.5.4</t>
  </si>
  <si>
    <t>06.7.5.5</t>
  </si>
  <si>
    <t>SOUS TOTAL  COMPLEMENTAIRES DE PLOMBERIE ET RIA</t>
  </si>
  <si>
    <t>07.1</t>
  </si>
  <si>
    <t>07.1.1</t>
  </si>
  <si>
    <t>07.1.1.1</t>
  </si>
  <si>
    <t>07.1.2</t>
  </si>
  <si>
    <t>07.1.2.1</t>
  </si>
  <si>
    <t>07.1.2.2</t>
  </si>
  <si>
    <t>07.1.2.3</t>
  </si>
  <si>
    <t>07.1.3</t>
  </si>
  <si>
    <t>07.1.3.1</t>
  </si>
  <si>
    <t>07.1.3.2</t>
  </si>
  <si>
    <t>07.1.4</t>
  </si>
  <si>
    <t>07.1.4.1</t>
  </si>
  <si>
    <t>07.1.5</t>
  </si>
  <si>
    <t>07.1.5.1</t>
  </si>
  <si>
    <t>07.1.5.2</t>
  </si>
  <si>
    <t>07.1.6</t>
  </si>
  <si>
    <t>07.1.6.1</t>
  </si>
  <si>
    <t>07.1.7</t>
  </si>
  <si>
    <t>07.1.7.1</t>
  </si>
  <si>
    <t>07.1.7.2</t>
  </si>
  <si>
    <t>07.1.8</t>
  </si>
  <si>
    <t>07.1.8.1</t>
  </si>
  <si>
    <t>07.1.8.2</t>
  </si>
  <si>
    <t>07.1.8.3</t>
  </si>
  <si>
    <t>07.1.8.4</t>
  </si>
  <si>
    <t>07.1.9</t>
  </si>
  <si>
    <t>07.1.9.1</t>
  </si>
  <si>
    <t>07.1.9.1.1</t>
  </si>
  <si>
    <t>07.1.9.1.2</t>
  </si>
  <si>
    <t>07.1.9.2</t>
  </si>
  <si>
    <t>07.1.9.2.1</t>
  </si>
  <si>
    <t>07.1.9.3</t>
  </si>
  <si>
    <t>07.1.9.3.1</t>
  </si>
  <si>
    <t>07.1.9.4</t>
  </si>
  <si>
    <t>07.1.9.4.1</t>
  </si>
  <si>
    <t>07.1.9.4.2</t>
  </si>
  <si>
    <t>07.1.9.4.3</t>
  </si>
  <si>
    <t>07.1.9.4.4</t>
  </si>
  <si>
    <t>07.1.9.4.5</t>
  </si>
  <si>
    <t>07.1.10</t>
  </si>
  <si>
    <t>07.1.10.1</t>
  </si>
  <si>
    <t>07.1.10.2</t>
  </si>
  <si>
    <t>07.1.10.3</t>
  </si>
  <si>
    <t>07.1.10.4</t>
  </si>
  <si>
    <t>07.1.10.5</t>
  </si>
  <si>
    <t>07.1.10.6</t>
  </si>
  <si>
    <t>07.1.10.7</t>
  </si>
  <si>
    <t>07.1.10.8</t>
  </si>
  <si>
    <t>07.1.11</t>
  </si>
  <si>
    <t>07.1.11.1</t>
  </si>
  <si>
    <t>07.1.11.2</t>
  </si>
  <si>
    <t>07.1.11.3</t>
  </si>
  <si>
    <t>07.1.11.4</t>
  </si>
  <si>
    <t>07.1.11.5</t>
  </si>
  <si>
    <t>07.1.11.6</t>
  </si>
  <si>
    <t>07.1.11.7</t>
  </si>
  <si>
    <t>07.1.11.8</t>
  </si>
  <si>
    <t>07.1.11.9</t>
  </si>
  <si>
    <t>07.1.11.10</t>
  </si>
  <si>
    <t>07.1.12</t>
  </si>
  <si>
    <t>07.1.12.1</t>
  </si>
  <si>
    <t>07.1.12.2</t>
  </si>
  <si>
    <t>07.1.12.3</t>
  </si>
  <si>
    <t>07.1.12.4</t>
  </si>
  <si>
    <t>07.1.12.5</t>
  </si>
  <si>
    <t>07.1.12.6</t>
  </si>
  <si>
    <t>07.1.12.7</t>
  </si>
  <si>
    <t>07.1.12.8</t>
  </si>
  <si>
    <t>07.1.12.9</t>
  </si>
  <si>
    <t>07.1.13</t>
  </si>
  <si>
    <t>07.1.13.1</t>
  </si>
  <si>
    <t>07.1.13.2</t>
  </si>
  <si>
    <t>07.1.13.3</t>
  </si>
  <si>
    <t>07.1.14</t>
  </si>
  <si>
    <t>07.1.14.1</t>
  </si>
  <si>
    <t>07.1.15</t>
  </si>
  <si>
    <t>07.1.16</t>
  </si>
  <si>
    <t>07.1.16.1</t>
  </si>
  <si>
    <t>07.1.16.2</t>
  </si>
  <si>
    <t>07.1.16.3</t>
  </si>
  <si>
    <t>07.1.16.4</t>
  </si>
  <si>
    <t>07.1.16.5</t>
  </si>
  <si>
    <t>07.1.16.6</t>
  </si>
  <si>
    <t>07.1.16.7</t>
  </si>
  <si>
    <t>07.1.17</t>
  </si>
  <si>
    <t>07.1.17.1</t>
  </si>
  <si>
    <t>07.1.17.2</t>
  </si>
  <si>
    <t>07.1.17.3</t>
  </si>
  <si>
    <t>07.1.17.4</t>
  </si>
  <si>
    <t>07.1.17.5</t>
  </si>
  <si>
    <t>07.1.17.6</t>
  </si>
  <si>
    <t>07.1.17.7</t>
  </si>
  <si>
    <t>07.1.17.8</t>
  </si>
  <si>
    <t>07.1.17.9</t>
  </si>
  <si>
    <t>07.1.17.10</t>
  </si>
  <si>
    <t>07.1.17.11</t>
  </si>
  <si>
    <t>07.1.17.12</t>
  </si>
  <si>
    <t>07.1.17.13</t>
  </si>
  <si>
    <t>07.1.17.14</t>
  </si>
  <si>
    <t>07.1.17.15</t>
  </si>
  <si>
    <t>07.1.17.16</t>
  </si>
  <si>
    <t xml:space="preserve"> 07.1.18</t>
  </si>
  <si>
    <t>07.1.18.1</t>
  </si>
  <si>
    <t>07.1.18.2</t>
  </si>
  <si>
    <t>07.1.18.3</t>
  </si>
  <si>
    <t>07.1.18.4</t>
  </si>
  <si>
    <t>07.1.18.5</t>
  </si>
  <si>
    <t>07.1.18.6</t>
  </si>
  <si>
    <t>07.1.18.7</t>
  </si>
  <si>
    <t>07.1.18.8</t>
  </si>
  <si>
    <t>07.1.18.9</t>
  </si>
  <si>
    <t>07.1.18.10</t>
  </si>
  <si>
    <t>07.1.19</t>
  </si>
  <si>
    <t>07.1.19.1</t>
  </si>
  <si>
    <t>07.1.19.2</t>
  </si>
  <si>
    <t>07.1.19.3</t>
  </si>
  <si>
    <t>07.1.19.4</t>
  </si>
  <si>
    <t>07.1.19.5</t>
  </si>
  <si>
    <t>07.1.19.6</t>
  </si>
  <si>
    <t>07.1.19.7</t>
  </si>
  <si>
    <t>07.1.19.8</t>
  </si>
  <si>
    <t>07.1.20</t>
  </si>
  <si>
    <t>07.1.20.1</t>
  </si>
  <si>
    <t>07.1.20.2</t>
  </si>
  <si>
    <t>07.1.21</t>
  </si>
  <si>
    <t>07.1.21.1</t>
  </si>
  <si>
    <t>07.1.21.2</t>
  </si>
  <si>
    <t>07.1.21.3</t>
  </si>
  <si>
    <t>07.1.21.4</t>
  </si>
  <si>
    <t>07.1.21.5</t>
  </si>
  <si>
    <t>07.1.21.6</t>
  </si>
  <si>
    <t>07.1.21.7</t>
  </si>
  <si>
    <t>07.1.22</t>
  </si>
  <si>
    <t>07.1.22.1</t>
  </si>
  <si>
    <t>07.1.22.2</t>
  </si>
  <si>
    <t>07.1.22.3</t>
  </si>
  <si>
    <t>07.1.22.4</t>
  </si>
  <si>
    <t>07.1.22.5</t>
  </si>
  <si>
    <t>07.1.22.6</t>
  </si>
  <si>
    <t>07.1.22.7</t>
  </si>
  <si>
    <t>07.1.22.8</t>
  </si>
  <si>
    <t>07.1.22.9</t>
  </si>
  <si>
    <t>07.1.22.10</t>
  </si>
  <si>
    <t>07.1.22.11</t>
  </si>
  <si>
    <t>07.1.22.12</t>
  </si>
  <si>
    <t>07.1.22.13</t>
  </si>
  <si>
    <t>07.1.22.14</t>
  </si>
  <si>
    <t>07.1.22.15</t>
  </si>
  <si>
    <t xml:space="preserve"> 07.1.23</t>
  </si>
  <si>
    <t>07.1.23.1</t>
  </si>
  <si>
    <t>07.1.23.2</t>
  </si>
  <si>
    <t>07.1.23.3</t>
  </si>
  <si>
    <t>07.1.23.4</t>
  </si>
  <si>
    <t>07.1.23.5</t>
  </si>
  <si>
    <t>07.1.23.6</t>
  </si>
  <si>
    <t>07.1.23.7</t>
  </si>
  <si>
    <t>07.1.23.8</t>
  </si>
  <si>
    <t>07.1.23.9</t>
  </si>
  <si>
    <t>07.1.23.10</t>
  </si>
  <si>
    <t>07.1.24</t>
  </si>
  <si>
    <t>07.1.24.1</t>
  </si>
  <si>
    <t>07.1.24.2</t>
  </si>
  <si>
    <t>07.1.24.3</t>
  </si>
  <si>
    <t>07.1.24.4</t>
  </si>
  <si>
    <t>07.1.24.5</t>
  </si>
  <si>
    <t>07.1.24.6</t>
  </si>
  <si>
    <t>07.1.24.7</t>
  </si>
  <si>
    <t>07.1.24.8</t>
  </si>
  <si>
    <t>07.1.25</t>
  </si>
  <si>
    <t>07.1.25.1</t>
  </si>
  <si>
    <t>07.1.25.2</t>
  </si>
  <si>
    <t>07.1.26</t>
  </si>
  <si>
    <t>07.1.26.1</t>
  </si>
  <si>
    <t>07.1.26.2</t>
  </si>
  <si>
    <t>07.1.26.3</t>
  </si>
  <si>
    <t>07.1.27</t>
  </si>
  <si>
    <t>07.1.27.1</t>
  </si>
  <si>
    <t>07.2</t>
  </si>
  <si>
    <t>07.2.1</t>
  </si>
  <si>
    <t>0.7.2.1.1</t>
  </si>
  <si>
    <t>0.7.2.1.1.1</t>
  </si>
  <si>
    <t>0.7.2.1.1.2</t>
  </si>
  <si>
    <t>0.7.2.1.1.3</t>
  </si>
  <si>
    <t>0.7.2.1.1.4</t>
  </si>
  <si>
    <t>0.7.2.1.1.5</t>
  </si>
  <si>
    <t>0.7.2.1.1.6</t>
  </si>
  <si>
    <t>0.7.2.1.1.7</t>
  </si>
  <si>
    <t>0.7.2.1.1.8</t>
  </si>
  <si>
    <t>0.7.2.1.1.9</t>
  </si>
  <si>
    <t>0.7.2.1.2</t>
  </si>
  <si>
    <t>0.7.2.1.2.1</t>
  </si>
  <si>
    <t>0.7.2.1.2.2</t>
  </si>
  <si>
    <t>0.7.2.1.3</t>
  </si>
  <si>
    <t>0.7.2.1.3.1</t>
  </si>
  <si>
    <t>0.7.2.1.3.2</t>
  </si>
  <si>
    <t>07.2.2.1</t>
  </si>
  <si>
    <t>0.7.2.2.1.1</t>
  </si>
  <si>
    <t>0.7.2.2.1.2</t>
  </si>
  <si>
    <t>0.7.2.2.1.3</t>
  </si>
  <si>
    <t>0.7.2.2.1.4</t>
  </si>
  <si>
    <t>0.7.2.2.1.5</t>
  </si>
  <si>
    <t>0.7.2.2.1.6</t>
  </si>
  <si>
    <t>0.7.2.2.1.7</t>
  </si>
  <si>
    <t>0.7.2.2.1.8</t>
  </si>
  <si>
    <t>0.7.2.2.1.9</t>
  </si>
  <si>
    <t>0.7.2.2.1.10</t>
  </si>
  <si>
    <t>0.7.2.2.1.11</t>
  </si>
  <si>
    <t>0.7.2.2.1.12</t>
  </si>
  <si>
    <t>0.7.2.2.1.13</t>
  </si>
  <si>
    <t>0.7.2.2.1.14</t>
  </si>
  <si>
    <t>0.7.2.2.1.15</t>
  </si>
  <si>
    <t>0.7.2.2.1.16</t>
  </si>
  <si>
    <t>0.7.2.2.1.17</t>
  </si>
  <si>
    <t>0.7.2.2.1.18</t>
  </si>
  <si>
    <t>0.7.2.2.1.19</t>
  </si>
  <si>
    <t>0.7.2.2.1.20</t>
  </si>
  <si>
    <t>0.7.2.2.1.21</t>
  </si>
  <si>
    <t>0.7.2.2.1.22</t>
  </si>
  <si>
    <t>0.7.2.2.1.23</t>
  </si>
  <si>
    <t>0.7.2.2.1.24</t>
  </si>
  <si>
    <t>0.7.2.2.1.25</t>
  </si>
  <si>
    <t>07.2.2.2</t>
  </si>
  <si>
    <t>07.2.2.2.1</t>
  </si>
  <si>
    <t>07.2.2.2.2</t>
  </si>
  <si>
    <t>07.2.2.2.3</t>
  </si>
  <si>
    <t>07.2.2.2.4</t>
  </si>
  <si>
    <t>0.7.2.3</t>
  </si>
  <si>
    <t>0.7.2.3.1</t>
  </si>
  <si>
    <t>0.7.2.3.2</t>
  </si>
  <si>
    <t>0.7.2.3.3</t>
  </si>
  <si>
    <t>0.7.2.3.4</t>
  </si>
  <si>
    <t>0.7.2.3.5</t>
  </si>
  <si>
    <t>0.7.2.3.6</t>
  </si>
  <si>
    <t>0.7.2.3.7</t>
  </si>
  <si>
    <t>0.7.2.3.8</t>
  </si>
  <si>
    <t>0.7.2.3.9</t>
  </si>
  <si>
    <t>0.7.2.3.10</t>
  </si>
  <si>
    <t>07.2.4</t>
  </si>
  <si>
    <t>07.2.5.1</t>
  </si>
  <si>
    <t>07.2.5.1.1</t>
  </si>
  <si>
    <t>07.2.5.1.2</t>
  </si>
  <si>
    <t>07.2.5.2</t>
  </si>
  <si>
    <t>07.2.5.2.1</t>
  </si>
  <si>
    <t>07.2.5.2.2</t>
  </si>
  <si>
    <t>07.2.5.2.3</t>
  </si>
  <si>
    <t>07.2.5.2.4</t>
  </si>
  <si>
    <t>0.7.2.6.1</t>
  </si>
  <si>
    <t>0.7.2.6.1.1</t>
  </si>
  <si>
    <t>0.7.2.6.2</t>
  </si>
  <si>
    <t>0.7.2.6.2.1</t>
  </si>
  <si>
    <t>0.7.2.6.2.2</t>
  </si>
  <si>
    <t>0.7.2.6.2.3</t>
  </si>
  <si>
    <t>0.7.2.7</t>
  </si>
  <si>
    <t>0.7.2.7.1</t>
  </si>
  <si>
    <t>0.7.2.7.1.1</t>
  </si>
  <si>
    <t>0.7.2.7.1.2</t>
  </si>
  <si>
    <t>0.7.2.7.1.3</t>
  </si>
  <si>
    <t>0.7.2.7.2</t>
  </si>
  <si>
    <t>0.7.2.7.2.1</t>
  </si>
  <si>
    <t>0.7.2.8</t>
  </si>
  <si>
    <t>0.7.2.8.1</t>
  </si>
  <si>
    <t>0.7.2.8.2</t>
  </si>
  <si>
    <t>0.7.2.8.3</t>
  </si>
  <si>
    <t>0.7.2.8.4</t>
  </si>
  <si>
    <t>0.7.2.8.5</t>
  </si>
  <si>
    <t>0.7.2.8.6</t>
  </si>
  <si>
    <t>0.7.2.8.7</t>
  </si>
  <si>
    <t>0.7.2.8.8</t>
  </si>
  <si>
    <t>0.7.2.8.9</t>
  </si>
  <si>
    <t>0.7.2.8.10</t>
  </si>
  <si>
    <t>0.7.2.8.11</t>
  </si>
  <si>
    <t>0.7.2.8.12</t>
  </si>
  <si>
    <t>0.7.2.8.13</t>
  </si>
  <si>
    <t>0.7.2.8.14</t>
  </si>
  <si>
    <t>0.7.2.8.15</t>
  </si>
  <si>
    <t>0.7.2.8.16</t>
  </si>
  <si>
    <t>0.7.2.8.17</t>
  </si>
  <si>
    <t>0.7.2.8.18</t>
  </si>
  <si>
    <t>0.7.2.8.19</t>
  </si>
  <si>
    <t>0.7.2.9</t>
  </si>
  <si>
    <t>0.7.2.9.1</t>
  </si>
  <si>
    <t>0.7.2.9.2</t>
  </si>
  <si>
    <t>0.7.2.9.3</t>
  </si>
  <si>
    <t>0.7.2.9.4</t>
  </si>
  <si>
    <t>0.7.2.9.5</t>
  </si>
  <si>
    <t>0.7.2.9.6</t>
  </si>
  <si>
    <t>0.7.2.9.7</t>
  </si>
  <si>
    <t>0.7.2.9.8</t>
  </si>
  <si>
    <t>0.7.2.10</t>
  </si>
  <si>
    <t>0.7.2.11.1</t>
  </si>
  <si>
    <t>0.7.2.11.1.1</t>
  </si>
  <si>
    <t>0.7.2.11.2</t>
  </si>
  <si>
    <t>0.7.2.11.2.1</t>
  </si>
  <si>
    <t>0.7.2.11.2.2</t>
  </si>
  <si>
    <t>0.7.2.11.2.3</t>
  </si>
  <si>
    <t>0.7.2.12</t>
  </si>
  <si>
    <t>0.7.2.12.1</t>
  </si>
  <si>
    <t>0.7.2.12.1.1</t>
  </si>
  <si>
    <t>0.7.2.12.1.2</t>
  </si>
  <si>
    <t>0.7.2.12.1.3</t>
  </si>
  <si>
    <t>0.7.2.12.1.4</t>
  </si>
  <si>
    <t>0.7.2.13</t>
  </si>
  <si>
    <t>0.7.2.13.1</t>
  </si>
  <si>
    <t>0.7.2.13.2</t>
  </si>
  <si>
    <t>0.7.2.13.3</t>
  </si>
  <si>
    <t>0.7.2.13.4</t>
  </si>
  <si>
    <t>0.7.2.13.5</t>
  </si>
  <si>
    <t>0.7.2.13.6</t>
  </si>
  <si>
    <t>0.7.2.13.7</t>
  </si>
  <si>
    <t>0.7.2.13.8</t>
  </si>
  <si>
    <t>0.7.2.13.9</t>
  </si>
  <si>
    <t>0.7.2.13.10</t>
  </si>
  <si>
    <t>0.7.2.13.11</t>
  </si>
  <si>
    <t>0.7.2.13.12</t>
  </si>
  <si>
    <t>0.7.2.13.13</t>
  </si>
  <si>
    <t>0.7.2.13.14</t>
  </si>
  <si>
    <t>0.7.2.13.15</t>
  </si>
  <si>
    <t>0.7.2.13.16</t>
  </si>
  <si>
    <t>0.7.2.13.17</t>
  </si>
  <si>
    <t>0.7.2.13.18</t>
  </si>
  <si>
    <t>0.7.2.13.19</t>
  </si>
  <si>
    <t>0.7.2.14</t>
  </si>
  <si>
    <t>0.7.2.14.1</t>
  </si>
  <si>
    <t>0.7.2.14.2</t>
  </si>
  <si>
    <t>0.7.2.14.3</t>
  </si>
  <si>
    <t>0.7.2.14.4</t>
  </si>
  <si>
    <t>0.7.2.14.5</t>
  </si>
  <si>
    <t>0.7.2.14.6</t>
  </si>
  <si>
    <t>0.7.2.14.7</t>
  </si>
  <si>
    <t>0.7.2.14.8</t>
  </si>
  <si>
    <t>0.7.2.15</t>
  </si>
  <si>
    <t>0.7.2.16.1</t>
  </si>
  <si>
    <t>0.7.2.16.1.1</t>
  </si>
  <si>
    <t>0.7.2.16.2</t>
  </si>
  <si>
    <t>0.7.2.16.2.1</t>
  </si>
  <si>
    <t>0.7.2.16.2.2</t>
  </si>
  <si>
    <t>0.7.2.16.2.3</t>
  </si>
  <si>
    <t>CHAPITRE 7 :COURANT FORT-COURANT FAIBLE-CLIMATISATION-VENTILATION</t>
  </si>
  <si>
    <t>COURANT FORT</t>
  </si>
  <si>
    <t>Total 07.1.1</t>
  </si>
  <si>
    <t>Total  07.1.2</t>
  </si>
  <si>
    <t>Total 07.1.3</t>
  </si>
  <si>
    <t>Total 07.1.4</t>
  </si>
  <si>
    <t>Total 07.1.5</t>
  </si>
  <si>
    <t>Total 07.1.6</t>
  </si>
  <si>
    <t>Total 07.1.7</t>
  </si>
  <si>
    <t>Total 07.1.8</t>
  </si>
  <si>
    <t>Total 07.1.9</t>
  </si>
  <si>
    <t>Total 07.1.10</t>
  </si>
  <si>
    <t>Total 07.1.11</t>
  </si>
  <si>
    <t>Total 07.1.12</t>
  </si>
  <si>
    <t>Total 07.1.13</t>
  </si>
  <si>
    <t>Total 07.1.14</t>
  </si>
  <si>
    <t>Réalisation d'un canniveau pour réseaux enterrés de dimensions (0,7mx0,5) sur 4m de long dans le local technique</t>
  </si>
  <si>
    <t>Total 07.1.15</t>
  </si>
  <si>
    <t>Total 07.1.16</t>
  </si>
  <si>
    <t>Total 07.1.17</t>
  </si>
  <si>
    <t>Total 07.1.18</t>
  </si>
  <si>
    <t>Total 07.1.19</t>
  </si>
  <si>
    <t>Total 07.1.20</t>
  </si>
  <si>
    <t>Total 07.1.21</t>
  </si>
  <si>
    <t>Total 07.1.22</t>
  </si>
  <si>
    <t>Total 07.1.23</t>
  </si>
  <si>
    <t>Total 07.1.24</t>
  </si>
  <si>
    <t>Total 07.1.25</t>
  </si>
  <si>
    <t>Total 07.1.26</t>
  </si>
  <si>
    <t>Total 07.1.27</t>
  </si>
  <si>
    <t>MONTANT TOTAL OFFRE CFO</t>
  </si>
  <si>
    <t xml:space="preserve">CLIMATISATION - VENTILATION -DESENFUMAGE </t>
  </si>
  <si>
    <t xml:space="preserve">CLIMATISATION </t>
  </si>
  <si>
    <t>SYSTÈME DE CLIMATISATION VRF  ET SPIT DE MARQUE YORK (EQUIPEMENTS VRF ET SPLIT INVERTER)</t>
  </si>
  <si>
    <t>Sous total 0.7.2.1</t>
  </si>
  <si>
    <t>UNITE</t>
  </si>
  <si>
    <t>Sous total 0.7.2.2</t>
  </si>
  <si>
    <t>Sous total 0.7.2.3</t>
  </si>
  <si>
    <t>Sous total 0.7.2.4</t>
  </si>
  <si>
    <t>Sous total 0.7.2.5</t>
  </si>
  <si>
    <t>Sous total 0.7.2.6</t>
  </si>
  <si>
    <t>SYSTÈME DE CLIMATISATION SPLITDE MARQUE YORK JCI (EQUIPEMENTS SPLIT INVERTER VRF)</t>
  </si>
  <si>
    <t>Sous total 0.7.2.7</t>
  </si>
  <si>
    <t>Sous total 0.7.2.8</t>
  </si>
  <si>
    <t>Sous total 0.7.2.9</t>
  </si>
  <si>
    <t>Sous total 0.7.2.10</t>
  </si>
  <si>
    <t>Sous total 0.7.2.11</t>
  </si>
  <si>
    <t>SYSTÈME DE CLIMATISATION SPLITDE MARQUE YORK JCI(EQUIPEMENTS SPLIT INVERTER VRF)</t>
  </si>
  <si>
    <t>Sous total 0.7.2.12</t>
  </si>
  <si>
    <t>Sous total 0.7.2.13</t>
  </si>
  <si>
    <t>Sous total 0.7.2.14</t>
  </si>
  <si>
    <t>Sous total 0.7.2.15</t>
  </si>
  <si>
    <t>Sous total 0.7.2.16</t>
  </si>
  <si>
    <t xml:space="preserve">MONTANT TOTAL  CLIMATISATION </t>
  </si>
  <si>
    <t xml:space="preserve">VENTILATION ET DESENFUMAGE </t>
  </si>
  <si>
    <t>0.7.2.17</t>
  </si>
  <si>
    <t>0.7.2.17.1</t>
  </si>
  <si>
    <t>0.7.2.17.2</t>
  </si>
  <si>
    <t>0.7.2.17.3</t>
  </si>
  <si>
    <t>0.7.2.17.4</t>
  </si>
  <si>
    <t>0.7.2.17.5</t>
  </si>
  <si>
    <t>0.7.2.17.6</t>
  </si>
  <si>
    <t>0.7.2.17.7</t>
  </si>
  <si>
    <t>0.7.2.17.8</t>
  </si>
  <si>
    <t>0.7.2.17.9</t>
  </si>
  <si>
    <t>0.7.2.17.10</t>
  </si>
  <si>
    <t>0.7.2.17.11</t>
  </si>
  <si>
    <t>0.7.2.18</t>
  </si>
  <si>
    <t>0.7.2.18.1</t>
  </si>
  <si>
    <t>0.7.2.18.2</t>
  </si>
  <si>
    <t>0.7.2.18.3</t>
  </si>
  <si>
    <t>0.7.2.18.4</t>
  </si>
  <si>
    <t>0.7.2.18.5</t>
  </si>
  <si>
    <t>0.7.2.18.6</t>
  </si>
  <si>
    <t>0.7.2.18.7</t>
  </si>
  <si>
    <t>0.7.2.19</t>
  </si>
  <si>
    <t>0.7.2.19.1</t>
  </si>
  <si>
    <t>0.7.2.19.2</t>
  </si>
  <si>
    <t>0.7.2.19.3</t>
  </si>
  <si>
    <t>0.7.2.19.4</t>
  </si>
  <si>
    <t>0.7.2.19.5</t>
  </si>
  <si>
    <t>0.7.2.19.6</t>
  </si>
  <si>
    <t>0.7.2.19.7</t>
  </si>
  <si>
    <t>0.7.2.20</t>
  </si>
  <si>
    <t>0.7.2.20.1</t>
  </si>
  <si>
    <t>0.7.2.20.2</t>
  </si>
  <si>
    <t>0.7.2.20.3</t>
  </si>
  <si>
    <t>0.7.2.20.4</t>
  </si>
  <si>
    <t>0.7.2.20.5</t>
  </si>
  <si>
    <t>0.7.2.20.6</t>
  </si>
  <si>
    <t>0.7.2.20.7</t>
  </si>
  <si>
    <t>0.7.2.20.8</t>
  </si>
  <si>
    <t>0.7.2.20.9</t>
  </si>
  <si>
    <t>07.3</t>
  </si>
  <si>
    <t xml:space="preserve">COURANT FAIBLE </t>
  </si>
  <si>
    <t>EQUIPEMENT</t>
  </si>
  <si>
    <t>07.3.1</t>
  </si>
  <si>
    <t>07.3.1.1</t>
  </si>
  <si>
    <t>07.3.1.2</t>
  </si>
  <si>
    <t>07.3.1.3</t>
  </si>
  <si>
    <t>07.3.1.4</t>
  </si>
  <si>
    <t>07.3.1.5</t>
  </si>
  <si>
    <t>07.3.1.6</t>
  </si>
  <si>
    <t>07.3.1.7</t>
  </si>
  <si>
    <t>Total 07.3.1</t>
  </si>
  <si>
    <t>07.3.2</t>
  </si>
  <si>
    <t>07.3.2.1</t>
  </si>
  <si>
    <t>07.3.2.2</t>
  </si>
  <si>
    <t>07.3.2.3</t>
  </si>
  <si>
    <t>07.3.2.4</t>
  </si>
  <si>
    <t>07.3.2.5</t>
  </si>
  <si>
    <t>07.3.2.6</t>
  </si>
  <si>
    <t>07.3.2.7</t>
  </si>
  <si>
    <t>07.3.2.8</t>
  </si>
  <si>
    <t>07.3.2.9</t>
  </si>
  <si>
    <t>07.3.2.10</t>
  </si>
  <si>
    <t>07.3.3</t>
  </si>
  <si>
    <t>07.3.3.1</t>
  </si>
  <si>
    <t>07.3.3.2</t>
  </si>
  <si>
    <t>07.3.3.3</t>
  </si>
  <si>
    <t>07.3.3.4</t>
  </si>
  <si>
    <t>07.3.4</t>
  </si>
  <si>
    <t>07.3.4.1</t>
  </si>
  <si>
    <t>07.3.4.2</t>
  </si>
  <si>
    <t>07.3.4.3</t>
  </si>
  <si>
    <t>07.3.4.4</t>
  </si>
  <si>
    <t>07.3.4.5</t>
  </si>
  <si>
    <t>07.3.4.6</t>
  </si>
  <si>
    <t>07.3.4.7</t>
  </si>
  <si>
    <t>07.3.5</t>
  </si>
  <si>
    <t>07.3.5.1</t>
  </si>
  <si>
    <t>07.3.5.2</t>
  </si>
  <si>
    <t>07.3.5.3</t>
  </si>
  <si>
    <t>07.3.5.4</t>
  </si>
  <si>
    <t>07.3.5.5</t>
  </si>
  <si>
    <t>07.3.5.6</t>
  </si>
  <si>
    <t>07.3.5.7</t>
  </si>
  <si>
    <t>07.3.5.8</t>
  </si>
  <si>
    <t>07.3.5.9</t>
  </si>
  <si>
    <t>07.3.6</t>
  </si>
  <si>
    <t>07.3.6.1</t>
  </si>
  <si>
    <t>07.3.6.2</t>
  </si>
  <si>
    <t>07.3.6.3</t>
  </si>
  <si>
    <t>07.3.6.4</t>
  </si>
  <si>
    <t>07.3.6.5</t>
  </si>
  <si>
    <t>07.3.6.6</t>
  </si>
  <si>
    <t>MONTANT TOTAL OFFRE CFA</t>
  </si>
  <si>
    <t>kit Pack comprenant (poulies, treuil, 20 ml câble acier, module électrique 24 V à rupture, Détecteur Autonome déclencher secouru, tête de détection, déclencheur manuel…)</t>
  </si>
  <si>
    <t>Câble électrique et accessoires de raccordement</t>
  </si>
  <si>
    <t>Ouvrant d'amené d'air  1000X 1510  ouverture et fermeture par treuil</t>
  </si>
  <si>
    <t>Grille de sécurité anti infraction 1000X1510</t>
  </si>
  <si>
    <t>0.7.2.21</t>
  </si>
  <si>
    <t>0.7.2.21.1</t>
  </si>
  <si>
    <t>0.7.2.21.2</t>
  </si>
  <si>
    <t>0.7.2.21.3</t>
  </si>
  <si>
    <t>0.7.2.21.4</t>
  </si>
  <si>
    <t>0.7.2.21.5</t>
  </si>
  <si>
    <t>Regards de 700x700 y compris dallette  béton armée pour produit noir local groupe</t>
  </si>
  <si>
    <t>Ensembles cloisons pliable modulaires  pour hateur sous dalle de 320cm ; la hateur sous faux plafond est de 290cm. Un cloison est prévue , de longueur identique de 900cm</t>
  </si>
  <si>
    <t>01.5.1</t>
  </si>
  <si>
    <t>01.5.2</t>
  </si>
  <si>
    <t xml:space="preserve">Décaissement de 30 cm du terrain naturel de la plate forme du site et évacuation jusqu'à la décharge finale (TAKON, suivant cahier de spécifications environnementales)  y compris toutes sujétions </t>
  </si>
  <si>
    <t>Frais pour mise en œuvre de PGESSS et Gestion de la sécurité générale</t>
  </si>
  <si>
    <t>MONTANT EN CHIFFRE</t>
  </si>
  <si>
    <t>MONTANT EN LETTRE</t>
  </si>
  <si>
    <t>CADRE DE BORDEREAU DES PRIX UNITAIRES</t>
  </si>
  <si>
    <t xml:space="preserve">PRIX UNITAIRE </t>
  </si>
  <si>
    <t xml:space="preserve">MONTANT EN CHIFFRE </t>
  </si>
  <si>
    <t xml:space="preserve"> PRIX UNITAIRE</t>
  </si>
  <si>
    <t>L'évaluation des risques</t>
  </si>
  <si>
    <t>Préparation du PGESSS</t>
  </si>
  <si>
    <t>Mise en œuvre du PGESSS (inclut le travail avec la plateforme SGESSS)</t>
  </si>
  <si>
    <t>01.5.3</t>
  </si>
  <si>
    <t xml:space="preserve"> Provision pour mission de contôle technique en vue de la Garantie decennale</t>
  </si>
  <si>
    <t xml:space="preserve"> Mur rideaux Escalier</t>
  </si>
  <si>
    <r>
      <t>Mur Rideau en aluminium de forme trapézoïdalede de dimension:b=</t>
    </r>
    <r>
      <rPr>
        <sz val="10"/>
        <rFont val="Arial"/>
        <family val="2"/>
      </rPr>
      <t>3,00m ,B=4,9m et H=4,50m ,</t>
    </r>
    <r>
      <rPr>
        <sz val="10"/>
        <color rgb="FF000000"/>
        <rFont val="Arial"/>
        <family val="2"/>
      </rPr>
      <t xml:space="preserve"> d'au moins 1,4mm d'épaisseur avec Vitrage isolé formé par :
-    Vitre extérieure de sécurité feuilletée réfléchissante stop sol silver grise 6 mm, +0.76+
float claire
-    Chambre d’air déshydraté 15 mm
-    Vitre intérieur float claire 5mm trempé et opachisé par peinture à feu. Conforme aux descriptions du CCTP</t>
    </r>
  </si>
  <si>
    <t>MR4</t>
  </si>
  <si>
    <t xml:space="preserve">Grille extérieure Blanche GEA 500X500 France AIR ou Similaire </t>
  </si>
  <si>
    <t xml:space="preserve">Skydome 100X100 avec accessoires costière pour étancheité y compris raccordements nécessaires et mise en service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</si>
</sst>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43" formatCode="_-* #,##0.00_-;\-* #,##0.00_-;_-* &quot;-&quot;??_-;_-@_-"/>
    <numFmt numFmtId="164" formatCode="_-* #,##0.00\ _€_-;\-* #,##0.00\ _€_-;_-* &quot;-&quot;??\ _€_-;_-@_-"/>
    <numFmt numFmtId="165" formatCode="_-* #,##0\ _€_-;\-* #,##0\ _€_-;_-* &quot;-&quot;??\ _€_-;_-@_-"/>
    <numFmt numFmtId="166" formatCode="_-* #,##0.00\ _F_-;\-* #,##0.00\ _F_-;_-* &quot;-&quot;??\ _F_-;_-@_-"/>
    <numFmt numFmtId="167" formatCode="_-* #,##0.00000\ _€_-;\-* #,##0.00000\ _€_-;_-* &quot;-&quot;??\ _€_-;_-@_-"/>
    <numFmt numFmtId="168" formatCode="#,##0\ _€"/>
    <numFmt numFmtId="169" formatCode="0.000"/>
    <numFmt numFmtId="170" formatCode="_-* #,##0\ _€_-;\-* #,##0\ _€_-;_-* &quot;-&quot;\ _€_-;_-@_-"/>
  </numFmts>
  <fonts count="78" x14ac:knownFonts="1">
    <font>
      <sz val="11"/>
      <color theme="1"/>
      <name val="Calibri"/>
      <family val="2"/>
      <scheme val="minor"/>
    </font>
    <font>
      <sz val="11"/>
      <color theme="1"/>
      <name val="Calibri"/>
      <family val="2"/>
      <scheme val="minor"/>
    </font>
    <font>
      <sz val="12"/>
      <name val="Arial Narrow"/>
      <family val="2"/>
    </font>
    <font>
      <b/>
      <sz val="12"/>
      <name val="Arial Narrow"/>
      <family val="2"/>
    </font>
    <font>
      <sz val="11"/>
      <name val="Arial Narrow"/>
      <family val="2"/>
    </font>
    <font>
      <sz val="14"/>
      <name val="Arial Narrow"/>
      <family val="2"/>
    </font>
    <font>
      <b/>
      <sz val="10"/>
      <name val="Arial Narrow"/>
      <family val="2"/>
    </font>
    <font>
      <b/>
      <sz val="11"/>
      <name val="Arial Narrow"/>
      <family val="2"/>
    </font>
    <font>
      <b/>
      <i/>
      <sz val="12"/>
      <name val="Arial Narrow"/>
      <family val="2"/>
    </font>
    <font>
      <sz val="10"/>
      <name val="Arial"/>
      <family val="2"/>
    </font>
    <font>
      <i/>
      <sz val="12"/>
      <name val="Arial Narrow"/>
      <family val="2"/>
    </font>
    <font>
      <b/>
      <sz val="13"/>
      <name val="Arial Narrow"/>
      <family val="2"/>
    </font>
    <font>
      <sz val="13"/>
      <name val="Arial Narrow"/>
      <family val="2"/>
    </font>
    <font>
      <b/>
      <sz val="12"/>
      <name val="Arial"/>
      <family val="2"/>
    </font>
    <font>
      <sz val="10"/>
      <name val="Arial Narrow"/>
      <family val="2"/>
    </font>
    <font>
      <u/>
      <sz val="10"/>
      <color indexed="12"/>
      <name val="Helv"/>
    </font>
    <font>
      <sz val="11"/>
      <color theme="1"/>
      <name val="Arial"/>
      <family val="2"/>
    </font>
    <font>
      <b/>
      <sz val="11"/>
      <color rgb="FF000000"/>
      <name val="Arial"/>
      <family val="2"/>
    </font>
    <font>
      <sz val="11"/>
      <color rgb="FF000000"/>
      <name val="Arial"/>
      <family val="2"/>
    </font>
    <font>
      <b/>
      <sz val="11"/>
      <color theme="1"/>
      <name val="Calibri"/>
      <family val="2"/>
      <scheme val="minor"/>
    </font>
    <font>
      <b/>
      <sz val="12"/>
      <color theme="1"/>
      <name val="Arial Narrow"/>
      <family val="2"/>
    </font>
    <font>
      <sz val="12"/>
      <color theme="1"/>
      <name val="Arial Narrow"/>
      <family val="2"/>
    </font>
    <font>
      <vertAlign val="superscript"/>
      <sz val="12"/>
      <name val="Arial Narrow"/>
      <family val="2"/>
    </font>
    <font>
      <b/>
      <sz val="14"/>
      <name val="Arial Narrow"/>
      <family val="2"/>
    </font>
    <font>
      <sz val="12"/>
      <color theme="1"/>
      <name val="arial"/>
      <family val="2"/>
    </font>
    <font>
      <b/>
      <sz val="14"/>
      <color theme="1"/>
      <name val="Arial Narrow"/>
      <family val="2"/>
    </font>
    <font>
      <b/>
      <sz val="14"/>
      <color rgb="FF000000"/>
      <name val="Arial Narrow"/>
      <family val="2"/>
    </font>
    <font>
      <sz val="11"/>
      <color theme="1"/>
      <name val="Arial Narrow"/>
      <family val="2"/>
    </font>
    <font>
      <sz val="10"/>
      <name val="Cambria"/>
      <family val="1"/>
      <scheme val="major"/>
    </font>
    <font>
      <sz val="10"/>
      <color theme="1"/>
      <name val="Cambria"/>
      <family val="1"/>
      <scheme val="major"/>
    </font>
    <font>
      <b/>
      <sz val="12"/>
      <color rgb="FF000000"/>
      <name val="Arial Narrow"/>
      <family val="2"/>
    </font>
    <font>
      <sz val="11"/>
      <color rgb="FFFF0000"/>
      <name val="Calibri"/>
      <family val="2"/>
      <scheme val="minor"/>
    </font>
    <font>
      <sz val="11"/>
      <name val="Calibri"/>
      <family val="2"/>
      <scheme val="minor"/>
    </font>
    <font>
      <b/>
      <sz val="13"/>
      <color theme="9" tint="-0.249977111117893"/>
      <name val="Arial Narrow"/>
      <family val="2"/>
    </font>
    <font>
      <b/>
      <sz val="12"/>
      <color rgb="FFFF0000"/>
      <name val="Arial Narrow"/>
      <family val="2"/>
    </font>
    <font>
      <b/>
      <sz val="11"/>
      <color theme="1"/>
      <name val="Arial Narrow"/>
      <family val="2"/>
    </font>
    <font>
      <b/>
      <sz val="11"/>
      <color rgb="FF000000"/>
      <name val="Arial Narrow"/>
      <family val="2"/>
    </font>
    <font>
      <sz val="11"/>
      <color rgb="FF000000"/>
      <name val="Arial Narrow"/>
      <family val="2"/>
    </font>
    <font>
      <sz val="11"/>
      <color rgb="FFFF0000"/>
      <name val="Arial Narrow"/>
      <family val="2"/>
    </font>
    <font>
      <b/>
      <sz val="11"/>
      <name val="Calibri"/>
      <family val="2"/>
      <scheme val="minor"/>
    </font>
    <font>
      <sz val="12"/>
      <color theme="1"/>
      <name val="Times New Roman"/>
      <family val="1"/>
    </font>
    <font>
      <sz val="8"/>
      <name val="Calibri"/>
      <family val="2"/>
      <scheme val="minor"/>
    </font>
    <font>
      <u/>
      <sz val="11"/>
      <color theme="10"/>
      <name val="Calibri"/>
      <family val="2"/>
      <scheme val="minor"/>
    </font>
    <font>
      <sz val="10"/>
      <color rgb="FF000000"/>
      <name val="Arial"/>
      <family val="2"/>
    </font>
    <font>
      <sz val="12"/>
      <name val="Times New Roman"/>
      <family val="1"/>
    </font>
    <font>
      <sz val="9"/>
      <name val="Arial"/>
      <family val="2"/>
    </font>
    <font>
      <b/>
      <sz val="14"/>
      <name val="Times New Roman"/>
      <family val="1"/>
    </font>
    <font>
      <b/>
      <sz val="12"/>
      <name val="Times New Roman"/>
      <family val="1"/>
    </font>
    <font>
      <b/>
      <sz val="9"/>
      <name val="Arial"/>
      <family val="2"/>
    </font>
    <font>
      <b/>
      <i/>
      <sz val="12"/>
      <name val="Times New Roman"/>
      <family val="1"/>
    </font>
    <font>
      <i/>
      <sz val="12"/>
      <name val="Times New Roman"/>
      <family val="1"/>
    </font>
    <font>
      <sz val="11"/>
      <name val="Times New Roman"/>
      <family val="1"/>
    </font>
    <font>
      <sz val="9"/>
      <color rgb="FFFF0000"/>
      <name val="Arial"/>
      <family val="2"/>
    </font>
    <font>
      <b/>
      <sz val="12"/>
      <color rgb="FFFF0000"/>
      <name val="Times New Roman"/>
      <family val="1"/>
    </font>
    <font>
      <sz val="12"/>
      <color rgb="FFFF0000"/>
      <name val="Times New Roman"/>
      <family val="1"/>
    </font>
    <font>
      <b/>
      <sz val="10"/>
      <name val="Arial"/>
      <family val="2"/>
    </font>
    <font>
      <sz val="11"/>
      <color rgb="FF000000"/>
      <name val="Calibri"/>
      <family val="2"/>
      <charset val="204"/>
    </font>
    <font>
      <sz val="11"/>
      <name val="Calibri"/>
      <family val="2"/>
    </font>
    <font>
      <b/>
      <sz val="12"/>
      <name val="Calibri"/>
      <family val="2"/>
      <scheme val="minor"/>
    </font>
    <font>
      <sz val="9"/>
      <color rgb="FF000000"/>
      <name val="Arial"/>
      <family val="2"/>
    </font>
    <font>
      <sz val="11"/>
      <name val="Calibri"/>
      <family val="2"/>
    </font>
    <font>
      <b/>
      <sz val="12"/>
      <color theme="1"/>
      <name val="Times New Roman"/>
      <family val="1"/>
    </font>
    <font>
      <sz val="12"/>
      <color rgb="FF000081"/>
      <name val="Times New Roman"/>
      <family val="1"/>
    </font>
    <font>
      <b/>
      <i/>
      <sz val="12"/>
      <color theme="1"/>
      <name val="Times New Roman"/>
      <family val="1"/>
    </font>
    <font>
      <b/>
      <sz val="12"/>
      <color rgb="FF000000"/>
      <name val="Times New Roman"/>
      <family val="1"/>
    </font>
    <font>
      <sz val="12"/>
      <color rgb="FF000000"/>
      <name val="Times New Roman"/>
      <family val="1"/>
    </font>
    <font>
      <b/>
      <sz val="12"/>
      <name val="Calibri"/>
      <family val="2"/>
    </font>
    <font>
      <b/>
      <u/>
      <sz val="12"/>
      <color rgb="FFFF0000"/>
      <name val="Times New Roman"/>
      <family val="1"/>
    </font>
    <font>
      <sz val="12"/>
      <color rgb="FF000000"/>
      <name val="Arial Narrow"/>
      <family val="2"/>
    </font>
    <font>
      <i/>
      <sz val="12"/>
      <color rgb="FFFF0000"/>
      <name val="Times New Roman"/>
      <family val="1"/>
    </font>
    <font>
      <b/>
      <sz val="9"/>
      <name val="Arial Narrow"/>
      <family val="2"/>
    </font>
    <font>
      <b/>
      <i/>
      <sz val="11"/>
      <name val="Arial Narrow"/>
      <family val="2"/>
    </font>
    <font>
      <i/>
      <sz val="11"/>
      <name val="Arial Narrow"/>
      <family val="2"/>
    </font>
    <font>
      <b/>
      <sz val="11"/>
      <color rgb="FFFF0000"/>
      <name val="Arial Narrow"/>
      <family val="2"/>
    </font>
    <font>
      <sz val="9"/>
      <name val="Arial Narrow"/>
      <family val="2"/>
    </font>
    <font>
      <b/>
      <sz val="14"/>
      <color theme="1"/>
      <name val="Times New Roman"/>
      <family val="1"/>
    </font>
    <font>
      <b/>
      <i/>
      <sz val="11"/>
      <name val="Times New Roman"/>
      <family val="1"/>
    </font>
    <font>
      <b/>
      <sz val="14"/>
      <color rgb="FF000000"/>
      <name val="Times New Roman"/>
      <family val="1"/>
    </font>
  </fonts>
  <fills count="15">
    <fill>
      <patternFill patternType="none"/>
    </fill>
    <fill>
      <patternFill patternType="gray125"/>
    </fill>
    <fill>
      <patternFill patternType="solid">
        <fgColor theme="0"/>
        <bgColor indexed="64"/>
      </patternFill>
    </fill>
    <fill>
      <patternFill patternType="solid">
        <fgColor theme="2"/>
        <bgColor indexed="64"/>
      </patternFill>
    </fill>
    <fill>
      <patternFill patternType="solid">
        <fgColor theme="0" tint="-0.14999847407452621"/>
        <bgColor indexed="64"/>
      </patternFill>
    </fill>
    <fill>
      <patternFill patternType="solid">
        <fgColor theme="9" tint="0.79998168889431442"/>
        <bgColor indexed="64"/>
      </patternFill>
    </fill>
    <fill>
      <patternFill patternType="solid">
        <fgColor rgb="FFFFFFFF"/>
        <bgColor indexed="64"/>
      </patternFill>
    </fill>
    <fill>
      <patternFill patternType="solid">
        <fgColor theme="0" tint="-0.249977111117893"/>
        <bgColor indexed="64"/>
      </patternFill>
    </fill>
    <fill>
      <patternFill patternType="solid">
        <fgColor rgb="FF00B0F0"/>
        <bgColor indexed="64"/>
      </patternFill>
    </fill>
    <fill>
      <patternFill patternType="solid">
        <fgColor rgb="FFFFFF00"/>
        <bgColor indexed="64"/>
      </patternFill>
    </fill>
    <fill>
      <patternFill patternType="solid">
        <fgColor theme="7"/>
        <bgColor indexed="64"/>
      </patternFill>
    </fill>
    <fill>
      <patternFill patternType="solid">
        <fgColor theme="9" tint="-0.249977111117893"/>
        <bgColor indexed="64"/>
      </patternFill>
    </fill>
    <fill>
      <patternFill patternType="solid">
        <fgColor rgb="FFFFC000"/>
        <bgColor indexed="64"/>
      </patternFill>
    </fill>
    <fill>
      <patternFill patternType="solid">
        <fgColor theme="0" tint="-0.34998626667073579"/>
        <bgColor indexed="64"/>
      </patternFill>
    </fill>
    <fill>
      <patternFill patternType="solid">
        <fgColor rgb="FF00B050"/>
        <bgColor indexed="64"/>
      </patternFill>
    </fill>
  </fills>
  <borders count="86">
    <border>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thin">
        <color indexed="64"/>
      </bottom>
      <diagonal/>
    </border>
    <border>
      <left/>
      <right/>
      <top/>
      <bottom style="thin">
        <color indexed="64"/>
      </bottom>
      <diagonal/>
    </border>
    <border>
      <left style="thin">
        <color indexed="64"/>
      </left>
      <right/>
      <top/>
      <bottom style="thin">
        <color indexed="64"/>
      </bottom>
      <diagonal/>
    </border>
    <border>
      <left style="double">
        <color indexed="64"/>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style="double">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right style="medium">
        <color indexed="64"/>
      </right>
      <top style="medium">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double">
        <color indexed="64"/>
      </right>
      <top style="thin">
        <color indexed="64"/>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top style="thin">
        <color indexed="64"/>
      </top>
      <bottom style="thin">
        <color indexed="64"/>
      </bottom>
      <diagonal/>
    </border>
    <border>
      <left style="double">
        <color indexed="64"/>
      </left>
      <right/>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thin">
        <color rgb="FF000000"/>
      </left>
      <right style="thin">
        <color rgb="FF000000"/>
      </right>
      <top style="thin">
        <color rgb="FF000000"/>
      </top>
      <bottom style="thin">
        <color rgb="FF000000"/>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medium">
        <color indexed="64"/>
      </right>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double">
        <color indexed="64"/>
      </top>
      <bottom/>
      <diagonal/>
    </border>
    <border>
      <left style="thin">
        <color indexed="64"/>
      </left>
      <right style="double">
        <color indexed="64"/>
      </right>
      <top style="double">
        <color indexed="64"/>
      </top>
      <bottom/>
      <diagonal/>
    </border>
    <border>
      <left/>
      <right/>
      <top/>
      <bottom style="double">
        <color indexed="64"/>
      </bottom>
      <diagonal/>
    </border>
    <border>
      <left style="double">
        <color indexed="64"/>
      </left>
      <right/>
      <top/>
      <bottom style="thin">
        <color indexed="64"/>
      </bottom>
      <diagonal/>
    </border>
    <border>
      <left style="thin">
        <color theme="1"/>
      </left>
      <right style="thin">
        <color theme="1"/>
      </right>
      <top style="thin">
        <color theme="1"/>
      </top>
      <bottom style="thin">
        <color theme="1"/>
      </bottom>
      <diagonal/>
    </border>
    <border>
      <left style="thin">
        <color theme="1"/>
      </left>
      <right style="thin">
        <color theme="1"/>
      </right>
      <top style="thin">
        <color theme="1"/>
      </top>
      <bottom/>
      <diagonal/>
    </border>
    <border>
      <left style="thin">
        <color theme="1"/>
      </left>
      <right/>
      <top style="thin">
        <color theme="1"/>
      </top>
      <bottom style="thin">
        <color theme="1"/>
      </bottom>
      <diagonal/>
    </border>
    <border>
      <left style="thin">
        <color theme="1"/>
      </left>
      <right/>
      <top/>
      <bottom style="thin">
        <color indexed="64"/>
      </bottom>
      <diagonal/>
    </border>
    <border>
      <left style="thin">
        <color theme="1"/>
      </left>
      <right/>
      <top style="thin">
        <color theme="1"/>
      </top>
      <bottom/>
      <diagonal/>
    </border>
    <border>
      <left style="thin">
        <color theme="1"/>
      </left>
      <right/>
      <top style="thin">
        <color indexed="64"/>
      </top>
      <bottom style="thin">
        <color indexed="64"/>
      </bottom>
      <diagonal/>
    </border>
    <border>
      <left style="thin">
        <color theme="1"/>
      </left>
      <right/>
      <top style="thin">
        <color indexed="64"/>
      </top>
      <bottom/>
      <diagonal/>
    </border>
    <border>
      <left/>
      <right/>
      <top style="thin">
        <color indexed="64"/>
      </top>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double">
        <color indexed="64"/>
      </right>
      <top/>
      <bottom style="thin">
        <color indexed="64"/>
      </bottom>
      <diagonal/>
    </border>
    <border>
      <left style="double">
        <color indexed="64"/>
      </left>
      <right style="thin">
        <color indexed="64"/>
      </right>
      <top style="double">
        <color indexed="64"/>
      </top>
      <bottom/>
      <diagonal/>
    </border>
    <border>
      <left style="medium">
        <color indexed="64"/>
      </left>
      <right/>
      <top/>
      <bottom style="thin">
        <color indexed="64"/>
      </bottom>
      <diagonal/>
    </border>
    <border>
      <left style="thin">
        <color theme="1"/>
      </left>
      <right style="thin">
        <color theme="1"/>
      </right>
      <top/>
      <bottom style="thin">
        <color theme="1"/>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n">
        <color indexed="64"/>
      </bottom>
      <diagonal/>
    </border>
    <border>
      <left style="double">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top style="double">
        <color indexed="64"/>
      </top>
      <bottom/>
      <diagonal/>
    </border>
    <border>
      <left/>
      <right style="double">
        <color indexed="64"/>
      </right>
      <top style="double">
        <color indexed="64"/>
      </top>
      <bottom/>
      <diagonal/>
    </border>
    <border>
      <left/>
      <right style="thin">
        <color indexed="64"/>
      </right>
      <top style="double">
        <color indexed="64"/>
      </top>
      <bottom/>
      <diagonal/>
    </border>
    <border>
      <left style="thin">
        <color indexed="64"/>
      </left>
      <right style="double">
        <color indexed="64"/>
      </right>
      <top/>
      <bottom/>
      <diagonal/>
    </border>
  </borders>
  <cellStyleXfs count="20">
    <xf numFmtId="0" fontId="0" fillId="0" borderId="0"/>
    <xf numFmtId="164" fontId="1" fillId="0" borderId="0" applyFont="0" applyFill="0" applyBorder="0" applyAlignment="0" applyProtection="0"/>
    <xf numFmtId="166" fontId="9" fillId="0" borderId="0" applyFont="0" applyFill="0" applyBorder="0" applyAlignment="0" applyProtection="0"/>
    <xf numFmtId="0" fontId="9" fillId="0" borderId="0"/>
    <xf numFmtId="0" fontId="15" fillId="0" borderId="0" applyNumberFormat="0" applyFill="0" applyBorder="0" applyAlignment="0" applyProtection="0">
      <alignment vertical="top"/>
      <protection locked="0"/>
    </xf>
    <xf numFmtId="0" fontId="1" fillId="0" borderId="0" applyAlignment="0">
      <alignment vertical="top" wrapText="1"/>
      <protection locked="0"/>
    </xf>
    <xf numFmtId="0" fontId="1" fillId="0" borderId="0"/>
    <xf numFmtId="0" fontId="9" fillId="0" borderId="0"/>
    <xf numFmtId="0" fontId="9" fillId="0" borderId="0"/>
    <xf numFmtId="166" fontId="9" fillId="0" borderId="0" applyFont="0" applyFill="0" applyBorder="0" applyAlignment="0" applyProtection="0"/>
    <xf numFmtId="0" fontId="1" fillId="0" borderId="0" applyAlignment="0">
      <alignment vertical="top" wrapText="1"/>
      <protection locked="0"/>
    </xf>
    <xf numFmtId="0" fontId="1" fillId="0" borderId="0" applyAlignment="0">
      <alignment vertical="top" wrapText="1"/>
      <protection locked="0"/>
    </xf>
    <xf numFmtId="164" fontId="9" fillId="0" borderId="0" applyFont="0" applyFill="0" applyBorder="0" applyAlignment="0" applyProtection="0"/>
    <xf numFmtId="43" fontId="1" fillId="0" borderId="0" applyFont="0" applyFill="0" applyBorder="0" applyAlignment="0" applyProtection="0"/>
    <xf numFmtId="0" fontId="42" fillId="0" borderId="0" applyNumberFormat="0" applyFill="0" applyBorder="0" applyAlignment="0" applyProtection="0"/>
    <xf numFmtId="0" fontId="56" fillId="0" borderId="0"/>
    <xf numFmtId="0" fontId="57" fillId="0" borderId="0"/>
    <xf numFmtId="0" fontId="9" fillId="0" borderId="0"/>
    <xf numFmtId="0" fontId="9" fillId="0" borderId="0"/>
    <xf numFmtId="0" fontId="9" fillId="0" borderId="0"/>
  </cellStyleXfs>
  <cellXfs count="1022">
    <xf numFmtId="0" fontId="0" fillId="0" borderId="0" xfId="0"/>
    <xf numFmtId="165" fontId="4" fillId="0" borderId="0" xfId="1" applyNumberFormat="1" applyFont="1" applyBorder="1"/>
    <xf numFmtId="0" fontId="4" fillId="0" borderId="0" xfId="0" applyFont="1" applyFill="1" applyBorder="1" applyAlignment="1">
      <alignment horizontal="center" vertical="center"/>
    </xf>
    <xf numFmtId="165" fontId="5" fillId="0" borderId="0" xfId="1" applyNumberFormat="1" applyFont="1" applyFill="1" applyBorder="1" applyAlignment="1">
      <alignment horizontal="center" wrapText="1"/>
    </xf>
    <xf numFmtId="165" fontId="4" fillId="0" borderId="2" xfId="1" applyNumberFormat="1" applyFont="1" applyBorder="1"/>
    <xf numFmtId="0" fontId="3" fillId="0" borderId="2" xfId="0" applyFont="1" applyBorder="1" applyAlignment="1">
      <alignment wrapText="1"/>
    </xf>
    <xf numFmtId="0" fontId="2" fillId="0" borderId="2" xfId="0" applyFont="1" applyBorder="1" applyAlignment="1">
      <alignment horizontal="center" vertical="center"/>
    </xf>
    <xf numFmtId="0" fontId="2" fillId="0" borderId="2" xfId="0" applyFont="1" applyBorder="1" applyAlignment="1">
      <alignment wrapText="1"/>
    </xf>
    <xf numFmtId="0" fontId="2" fillId="0" borderId="2" xfId="0" applyFont="1" applyBorder="1" applyAlignment="1">
      <alignment vertical="center" wrapText="1"/>
    </xf>
    <xf numFmtId="0" fontId="7" fillId="3" borderId="2" xfId="0" applyFont="1" applyFill="1" applyBorder="1" applyAlignment="1">
      <alignment horizontal="center"/>
    </xf>
    <xf numFmtId="0" fontId="7" fillId="3" borderId="2" xfId="0" applyFont="1" applyFill="1" applyBorder="1" applyAlignment="1">
      <alignment horizontal="center" vertical="center"/>
    </xf>
    <xf numFmtId="165" fontId="7" fillId="3" borderId="2" xfId="1" applyNumberFormat="1" applyFont="1" applyFill="1" applyBorder="1"/>
    <xf numFmtId="0" fontId="2" fillId="0" borderId="0" xfId="0" applyFont="1" applyAlignment="1">
      <alignment horizontal="center" vertical="center"/>
    </xf>
    <xf numFmtId="3" fontId="2" fillId="0" borderId="0" xfId="2" applyNumberFormat="1" applyFont="1" applyAlignment="1">
      <alignment horizontal="center" vertical="center"/>
    </xf>
    <xf numFmtId="165" fontId="2" fillId="0" borderId="0" xfId="1" applyNumberFormat="1" applyFont="1" applyAlignment="1">
      <alignment horizontal="center" vertical="center"/>
    </xf>
    <xf numFmtId="0" fontId="3" fillId="0" borderId="2" xfId="0" applyFont="1" applyBorder="1" applyAlignment="1">
      <alignment horizontal="center" vertical="center"/>
    </xf>
    <xf numFmtId="0" fontId="3" fillId="0" borderId="2" xfId="0" applyFont="1" applyBorder="1" applyAlignment="1">
      <alignment horizontal="center" vertical="center" wrapText="1"/>
    </xf>
    <xf numFmtId="3" fontId="3" fillId="0" borderId="2" xfId="2" applyNumberFormat="1" applyFont="1" applyBorder="1" applyAlignment="1">
      <alignment horizontal="center" vertical="center"/>
    </xf>
    <xf numFmtId="165" fontId="3" fillId="0" borderId="2" xfId="1" applyNumberFormat="1" applyFont="1" applyBorder="1" applyAlignment="1">
      <alignment horizontal="center" vertical="center"/>
    </xf>
    <xf numFmtId="0" fontId="3" fillId="4" borderId="2" xfId="0" applyFont="1" applyFill="1" applyBorder="1" applyAlignment="1">
      <alignment vertical="center" wrapText="1"/>
    </xf>
    <xf numFmtId="0" fontId="2" fillId="4" borderId="2" xfId="0" applyFont="1" applyFill="1" applyBorder="1" applyAlignment="1">
      <alignment horizontal="center" vertical="center"/>
    </xf>
    <xf numFmtId="3" fontId="2" fillId="4" borderId="2" xfId="2" applyNumberFormat="1" applyFont="1" applyFill="1" applyBorder="1" applyAlignment="1">
      <alignment horizontal="center" vertical="center"/>
    </xf>
    <xf numFmtId="165" fontId="2" fillId="4" borderId="2" xfId="1" applyNumberFormat="1" applyFont="1" applyFill="1" applyBorder="1" applyAlignment="1">
      <alignment horizontal="center" vertical="center"/>
    </xf>
    <xf numFmtId="0" fontId="2" fillId="0" borderId="3" xfId="0" applyFont="1" applyBorder="1" applyAlignment="1">
      <alignment horizontal="center" vertical="center"/>
    </xf>
    <xf numFmtId="0" fontId="2" fillId="0" borderId="3" xfId="0" quotePrefix="1" applyFont="1" applyBorder="1" applyAlignment="1">
      <alignment vertical="center" wrapText="1"/>
    </xf>
    <xf numFmtId="3" fontId="2" fillId="0" borderId="3" xfId="2" applyNumberFormat="1" applyFont="1" applyBorder="1" applyAlignment="1">
      <alignment horizontal="center" vertical="center"/>
    </xf>
    <xf numFmtId="165" fontId="2" fillId="0" borderId="3" xfId="1" applyNumberFormat="1" applyFont="1" applyBorder="1" applyAlignment="1">
      <alignment horizontal="center" vertical="center"/>
    </xf>
    <xf numFmtId="0" fontId="2" fillId="0" borderId="4" xfId="0" quotePrefix="1" applyFont="1" applyBorder="1" applyAlignment="1">
      <alignment vertical="center" wrapText="1"/>
    </xf>
    <xf numFmtId="0" fontId="2" fillId="0" borderId="4" xfId="0" applyFont="1" applyBorder="1" applyAlignment="1">
      <alignment horizontal="center" vertical="center"/>
    </xf>
    <xf numFmtId="3" fontId="2" fillId="0" borderId="4" xfId="2" applyNumberFormat="1" applyFont="1" applyBorder="1" applyAlignment="1">
      <alignment horizontal="center" vertical="center"/>
    </xf>
    <xf numFmtId="165" fontId="2" fillId="0" borderId="4" xfId="1" applyNumberFormat="1" applyFont="1" applyBorder="1" applyAlignment="1">
      <alignment horizontal="center" vertical="center"/>
    </xf>
    <xf numFmtId="0" fontId="2" fillId="5" borderId="2" xfId="0" applyFont="1" applyFill="1" applyBorder="1" applyAlignment="1">
      <alignment horizontal="center" vertical="center"/>
    </xf>
    <xf numFmtId="3" fontId="2" fillId="0" borderId="3" xfId="2" applyNumberFormat="1" applyFont="1" applyFill="1" applyBorder="1" applyAlignment="1">
      <alignment horizontal="center" vertical="center"/>
    </xf>
    <xf numFmtId="165" fontId="11" fillId="0" borderId="2" xfId="1" applyNumberFormat="1" applyFont="1" applyBorder="1" applyAlignment="1">
      <alignment horizontal="center" vertical="center"/>
    </xf>
    <xf numFmtId="165" fontId="12" fillId="0" borderId="2" xfId="1" applyNumberFormat="1" applyFont="1" applyBorder="1" applyAlignment="1">
      <alignment horizontal="center" vertical="center"/>
    </xf>
    <xf numFmtId="165" fontId="11" fillId="0" borderId="9" xfId="1" applyNumberFormat="1" applyFont="1" applyBorder="1" applyAlignment="1">
      <alignment horizontal="center" vertical="center"/>
    </xf>
    <xf numFmtId="0" fontId="2" fillId="0" borderId="0" xfId="0" applyFont="1" applyAlignment="1">
      <alignment vertical="center" wrapText="1"/>
    </xf>
    <xf numFmtId="3" fontId="2" fillId="0" borderId="2" xfId="2" applyNumberFormat="1" applyFont="1" applyBorder="1" applyAlignment="1">
      <alignment horizontal="center" vertical="center"/>
    </xf>
    <xf numFmtId="165" fontId="2" fillId="0" borderId="2" xfId="1" applyNumberFormat="1" applyFont="1" applyBorder="1" applyAlignment="1">
      <alignment horizontal="center" vertical="center"/>
    </xf>
    <xf numFmtId="0" fontId="16" fillId="0" borderId="2" xfId="0" applyFont="1" applyBorder="1" applyAlignment="1">
      <alignment vertical="center" wrapText="1"/>
    </xf>
    <xf numFmtId="0" fontId="17" fillId="0" borderId="2" xfId="0" applyFont="1" applyBorder="1" applyAlignment="1">
      <alignment vertical="center"/>
    </xf>
    <xf numFmtId="0" fontId="17" fillId="0" borderId="2" xfId="0" applyFont="1" applyBorder="1" applyAlignment="1">
      <alignment horizontal="center" vertical="center"/>
    </xf>
    <xf numFmtId="0" fontId="0" fillId="0" borderId="2" xfId="0" applyBorder="1"/>
    <xf numFmtId="0" fontId="3" fillId="0" borderId="2" xfId="0" applyFont="1" applyFill="1" applyBorder="1" applyAlignment="1">
      <alignment wrapText="1"/>
    </xf>
    <xf numFmtId="3" fontId="3" fillId="4" borderId="2" xfId="0" applyNumberFormat="1" applyFont="1" applyFill="1" applyBorder="1" applyAlignment="1">
      <alignment horizontal="center" vertical="center"/>
    </xf>
    <xf numFmtId="3" fontId="2" fillId="4" borderId="2" xfId="0" applyNumberFormat="1" applyFont="1" applyFill="1" applyBorder="1" applyAlignment="1">
      <alignment horizontal="center" vertical="center"/>
    </xf>
    <xf numFmtId="3" fontId="2" fillId="0" borderId="4" xfId="2" applyNumberFormat="1" applyFont="1" applyFill="1" applyBorder="1" applyAlignment="1">
      <alignment horizontal="center" vertical="center"/>
    </xf>
    <xf numFmtId="165" fontId="3" fillId="5" borderId="1" xfId="1" applyNumberFormat="1" applyFont="1" applyFill="1" applyBorder="1" applyAlignment="1">
      <alignment horizontal="center" vertical="center"/>
    </xf>
    <xf numFmtId="0" fontId="0" fillId="0" borderId="0" xfId="0" applyFill="1"/>
    <xf numFmtId="165" fontId="2" fillId="0" borderId="2" xfId="1" applyNumberFormat="1" applyFont="1" applyFill="1" applyBorder="1" applyAlignment="1">
      <alignment horizontal="center" vertical="center"/>
    </xf>
    <xf numFmtId="0" fontId="3" fillId="7" borderId="2" xfId="0" applyFont="1" applyFill="1" applyBorder="1" applyAlignment="1">
      <alignment vertical="center" wrapText="1"/>
    </xf>
    <xf numFmtId="0" fontId="2" fillId="7" borderId="2" xfId="0" applyFont="1" applyFill="1" applyBorder="1" applyAlignment="1">
      <alignment horizontal="center" vertical="center"/>
    </xf>
    <xf numFmtId="3" fontId="2" fillId="7" borderId="2" xfId="2" applyNumberFormat="1" applyFont="1" applyFill="1" applyBorder="1" applyAlignment="1">
      <alignment horizontal="center" vertical="center"/>
    </xf>
    <xf numFmtId="0" fontId="19" fillId="0" borderId="0" xfId="0" applyFont="1"/>
    <xf numFmtId="3" fontId="18" fillId="6" borderId="0" xfId="0" applyNumberFormat="1" applyFont="1" applyFill="1" applyBorder="1" applyAlignment="1">
      <alignment horizontal="right" vertical="center"/>
    </xf>
    <xf numFmtId="0" fontId="21" fillId="0" borderId="0" xfId="0" applyFont="1"/>
    <xf numFmtId="0" fontId="21" fillId="0" borderId="2" xfId="0" applyFont="1" applyBorder="1" applyAlignment="1">
      <alignment horizontal="center" vertical="center"/>
    </xf>
    <xf numFmtId="165" fontId="4" fillId="0" borderId="2" xfId="1" applyNumberFormat="1" applyFont="1" applyBorder="1" applyAlignment="1">
      <alignment vertical="center"/>
    </xf>
    <xf numFmtId="0" fontId="13" fillId="0" borderId="0" xfId="0" applyFont="1" applyBorder="1" applyAlignment="1">
      <alignment wrapText="1"/>
    </xf>
    <xf numFmtId="0" fontId="0" fillId="0" borderId="0" xfId="0" applyFont="1"/>
    <xf numFmtId="0" fontId="8" fillId="7" borderId="2" xfId="0" applyFont="1" applyFill="1" applyBorder="1" applyAlignment="1">
      <alignment vertical="center" wrapText="1"/>
    </xf>
    <xf numFmtId="0" fontId="0" fillId="0" borderId="0" xfId="0" applyAlignment="1">
      <alignment vertical="top"/>
    </xf>
    <xf numFmtId="0" fontId="3" fillId="2" borderId="2" xfId="10" applyFont="1" applyFill="1" applyBorder="1" applyAlignment="1" applyProtection="1">
      <alignment horizontal="center" vertical="center" wrapText="1"/>
    </xf>
    <xf numFmtId="0" fontId="3" fillId="0" borderId="2" xfId="10" applyFont="1" applyBorder="1" applyAlignment="1" applyProtection="1">
      <alignment horizontal="left" vertical="center" wrapText="1"/>
    </xf>
    <xf numFmtId="0" fontId="2" fillId="0" borderId="2" xfId="10" applyFont="1" applyBorder="1" applyAlignment="1" applyProtection="1">
      <alignment horizontal="center" vertical="center" wrapText="1"/>
    </xf>
    <xf numFmtId="0" fontId="2" fillId="0" borderId="2" xfId="11" applyFont="1" applyBorder="1" applyAlignment="1" applyProtection="1">
      <alignment horizontal="center" vertical="center" wrapText="1"/>
    </xf>
    <xf numFmtId="0" fontId="21" fillId="0" borderId="2" xfId="0" applyFont="1" applyBorder="1"/>
    <xf numFmtId="165" fontId="21" fillId="0" borderId="2" xfId="1" applyNumberFormat="1" applyFont="1" applyBorder="1" applyAlignment="1">
      <alignment horizontal="center"/>
    </xf>
    <xf numFmtId="0" fontId="21" fillId="0" borderId="2" xfId="0" applyFont="1" applyBorder="1" applyAlignment="1">
      <alignment horizontal="center"/>
    </xf>
    <xf numFmtId="165" fontId="2" fillId="2" borderId="2" xfId="1" applyNumberFormat="1" applyFont="1" applyFill="1" applyBorder="1" applyAlignment="1">
      <alignment horizontal="center"/>
    </xf>
    <xf numFmtId="0" fontId="0" fillId="0" borderId="0" xfId="0" applyAlignment="1">
      <alignment horizontal="center"/>
    </xf>
    <xf numFmtId="3" fontId="2" fillId="0" borderId="2" xfId="0" applyNumberFormat="1" applyFont="1" applyFill="1" applyBorder="1" applyAlignment="1">
      <alignment horizontal="center" vertical="center"/>
    </xf>
    <xf numFmtId="0" fontId="21" fillId="0" borderId="2" xfId="0" applyFont="1" applyFill="1" applyBorder="1" applyAlignment="1">
      <alignment horizontal="center" vertical="center"/>
    </xf>
    <xf numFmtId="0" fontId="21" fillId="0" borderId="2" xfId="0" applyFont="1" applyFill="1" applyBorder="1"/>
    <xf numFmtId="165" fontId="21" fillId="0" borderId="2" xfId="1" applyNumberFormat="1" applyFont="1" applyFill="1" applyBorder="1" applyAlignment="1">
      <alignment horizontal="center"/>
    </xf>
    <xf numFmtId="0" fontId="20" fillId="0" borderId="2" xfId="0" applyFont="1" applyFill="1" applyBorder="1" applyAlignment="1">
      <alignment wrapText="1"/>
    </xf>
    <xf numFmtId="0" fontId="21" fillId="0" borderId="2" xfId="0" applyFont="1" applyFill="1" applyBorder="1" applyAlignment="1">
      <alignment horizontal="center"/>
    </xf>
    <xf numFmtId="165" fontId="2" fillId="0" borderId="2" xfId="1" applyNumberFormat="1" applyFont="1" applyFill="1" applyBorder="1" applyAlignment="1">
      <alignment horizontal="center"/>
    </xf>
    <xf numFmtId="0" fontId="2" fillId="0" borderId="2" xfId="0" applyFont="1" applyFill="1" applyBorder="1" applyAlignment="1">
      <alignment horizontal="center" vertical="center"/>
    </xf>
    <xf numFmtId="3" fontId="2" fillId="0" borderId="2" xfId="2" applyNumberFormat="1" applyFont="1" applyFill="1" applyBorder="1" applyAlignment="1">
      <alignment horizontal="center" vertical="center"/>
    </xf>
    <xf numFmtId="0" fontId="20" fillId="0" borderId="2" xfId="0" applyFont="1" applyFill="1" applyBorder="1" applyAlignment="1">
      <alignment horizontal="center" wrapText="1"/>
    </xf>
    <xf numFmtId="0" fontId="20" fillId="0" borderId="2" xfId="0" applyFont="1" applyFill="1" applyBorder="1" applyAlignment="1">
      <alignment horizontal="center" vertical="center" wrapText="1"/>
    </xf>
    <xf numFmtId="0" fontId="3" fillId="0" borderId="2" xfId="10" applyFont="1" applyFill="1" applyBorder="1" applyAlignment="1" applyProtection="1">
      <alignment horizontal="left" vertical="center" wrapText="1"/>
    </xf>
    <xf numFmtId="0" fontId="21" fillId="0" borderId="2" xfId="0" applyFont="1" applyFill="1" applyBorder="1" applyAlignment="1">
      <alignment wrapText="1"/>
    </xf>
    <xf numFmtId="0" fontId="20" fillId="0" borderId="2" xfId="0" applyFont="1" applyFill="1" applyBorder="1" applyAlignment="1">
      <alignment horizontal="center" vertical="center"/>
    </xf>
    <xf numFmtId="0" fontId="2" fillId="0" borderId="2" xfId="0" quotePrefix="1" applyFont="1" applyFill="1" applyBorder="1" applyAlignment="1">
      <alignment vertical="center" wrapText="1"/>
    </xf>
    <xf numFmtId="0" fontId="28" fillId="0" borderId="2" xfId="0" applyFont="1" applyFill="1" applyBorder="1" applyAlignment="1">
      <alignment horizontal="center" vertical="center"/>
    </xf>
    <xf numFmtId="165" fontId="28" fillId="0" borderId="2" xfId="12" applyNumberFormat="1" applyFont="1" applyFill="1" applyBorder="1" applyAlignment="1">
      <alignment horizontal="center" vertical="center"/>
    </xf>
    <xf numFmtId="164" fontId="29" fillId="0" borderId="0" xfId="1" applyFont="1" applyFill="1" applyBorder="1" applyAlignment="1">
      <alignment horizontal="center" vertical="center"/>
    </xf>
    <xf numFmtId="165" fontId="29" fillId="0" borderId="0" xfId="1" applyNumberFormat="1" applyFont="1" applyBorder="1" applyAlignment="1">
      <alignment horizontal="center" vertical="center"/>
    </xf>
    <xf numFmtId="0" fontId="29" fillId="0" borderId="0" xfId="0" applyFont="1" applyBorder="1" applyAlignment="1">
      <alignment horizontal="center" vertical="center"/>
    </xf>
    <xf numFmtId="0" fontId="29" fillId="0" borderId="0" xfId="0" applyFont="1" applyAlignment="1">
      <alignment horizontal="center" vertical="center"/>
    </xf>
    <xf numFmtId="0" fontId="21" fillId="0" borderId="0" xfId="0" applyFont="1" applyBorder="1"/>
    <xf numFmtId="3" fontId="21" fillId="0" borderId="2" xfId="0" applyNumberFormat="1" applyFont="1" applyFill="1" applyBorder="1" applyAlignment="1">
      <alignment horizontal="center" vertical="center"/>
    </xf>
    <xf numFmtId="167" fontId="21" fillId="0" borderId="0" xfId="1" applyNumberFormat="1" applyFont="1" applyBorder="1"/>
    <xf numFmtId="4" fontId="21" fillId="0" borderId="0" xfId="0" applyNumberFormat="1" applyFont="1" applyBorder="1"/>
    <xf numFmtId="4" fontId="21" fillId="0" borderId="0" xfId="0" applyNumberFormat="1" applyFont="1"/>
    <xf numFmtId="0" fontId="2" fillId="0" borderId="2" xfId="0" quotePrefix="1" applyFont="1" applyBorder="1" applyAlignment="1">
      <alignment vertical="center" wrapText="1"/>
    </xf>
    <xf numFmtId="3" fontId="2" fillId="4" borderId="8" xfId="0" applyNumberFormat="1" applyFont="1" applyFill="1" applyBorder="1" applyAlignment="1">
      <alignment horizontal="center" vertical="center"/>
    </xf>
    <xf numFmtId="165" fontId="2" fillId="0" borderId="8" xfId="1" applyNumberFormat="1" applyFont="1" applyBorder="1" applyAlignment="1">
      <alignment horizontal="center" vertical="center"/>
    </xf>
    <xf numFmtId="0" fontId="30" fillId="0" borderId="2" xfId="0" applyFont="1" applyBorder="1" applyAlignment="1">
      <alignment horizontal="center" vertical="center"/>
    </xf>
    <xf numFmtId="3" fontId="20" fillId="0" borderId="2" xfId="0" applyNumberFormat="1" applyFont="1" applyFill="1" applyBorder="1" applyAlignment="1">
      <alignment horizontal="center" vertical="center" wrapText="1"/>
    </xf>
    <xf numFmtId="165" fontId="0" fillId="0" borderId="0" xfId="1" applyNumberFormat="1" applyFont="1"/>
    <xf numFmtId="0" fontId="31" fillId="0" borderId="0" xfId="0" applyFont="1"/>
    <xf numFmtId="0" fontId="32" fillId="0" borderId="0" xfId="0" applyFont="1"/>
    <xf numFmtId="0" fontId="21" fillId="0" borderId="2" xfId="0" applyFont="1" applyBorder="1" applyAlignment="1">
      <alignment horizontal="left" wrapText="1"/>
    </xf>
    <xf numFmtId="0" fontId="14" fillId="0" borderId="0" xfId="0" applyFont="1" applyFill="1"/>
    <xf numFmtId="0" fontId="18" fillId="0" borderId="2" xfId="0" applyFont="1" applyBorder="1" applyAlignment="1">
      <alignment vertical="center"/>
    </xf>
    <xf numFmtId="3" fontId="20" fillId="0" borderId="2" xfId="0" applyNumberFormat="1" applyFont="1" applyFill="1" applyBorder="1" applyAlignment="1">
      <alignment horizontal="center" vertical="center"/>
    </xf>
    <xf numFmtId="3" fontId="21" fillId="0" borderId="2" xfId="0" applyNumberFormat="1" applyFont="1" applyFill="1" applyBorder="1" applyAlignment="1">
      <alignment horizontal="center" vertical="center" wrapText="1"/>
    </xf>
    <xf numFmtId="0" fontId="2" fillId="0" borderId="2" xfId="10" applyFont="1" applyBorder="1" applyAlignment="1" applyProtection="1">
      <alignment horizontal="left" vertical="center" wrapText="1"/>
    </xf>
    <xf numFmtId="0" fontId="2" fillId="2" borderId="2" xfId="10" applyFont="1" applyFill="1" applyBorder="1" applyAlignment="1" applyProtection="1">
      <alignment horizontal="center" vertical="center" wrapText="1"/>
    </xf>
    <xf numFmtId="0" fontId="2" fillId="0" borderId="2" xfId="10" applyFont="1" applyFill="1" applyBorder="1" applyAlignment="1" applyProtection="1">
      <alignment horizontal="center" vertical="center" wrapText="1"/>
    </xf>
    <xf numFmtId="0" fontId="21" fillId="0" borderId="2" xfId="0" applyFont="1" applyBorder="1" applyAlignment="1">
      <alignment horizontal="left" vertical="center" wrapText="1"/>
    </xf>
    <xf numFmtId="0" fontId="2" fillId="0" borderId="2" xfId="11" applyFont="1" applyBorder="1" applyAlignment="1" applyProtection="1">
      <alignment horizontal="left" vertical="center" wrapText="1"/>
    </xf>
    <xf numFmtId="0" fontId="2" fillId="0" borderId="2" xfId="5" applyFont="1" applyFill="1" applyBorder="1" applyAlignment="1" applyProtection="1">
      <alignment horizontal="center" vertical="center" wrapText="1"/>
    </xf>
    <xf numFmtId="3" fontId="2" fillId="0" borderId="2" xfId="0" applyNumberFormat="1" applyFont="1" applyFill="1" applyBorder="1" applyAlignment="1">
      <alignment horizontal="center" vertical="center" wrapText="1"/>
    </xf>
    <xf numFmtId="0" fontId="2" fillId="0" borderId="2" xfId="5" applyFont="1" applyFill="1" applyBorder="1" applyAlignment="1" applyProtection="1">
      <alignment horizontal="left" vertical="center" wrapText="1"/>
    </xf>
    <xf numFmtId="0" fontId="21" fillId="0" borderId="2" xfId="5" applyFont="1" applyFill="1" applyBorder="1" applyAlignment="1" applyProtection="1">
      <alignment horizontal="left" vertical="center" wrapText="1"/>
    </xf>
    <xf numFmtId="0" fontId="8" fillId="0" borderId="2" xfId="0" applyFont="1" applyBorder="1" applyAlignment="1">
      <alignment vertical="center" wrapText="1"/>
    </xf>
    <xf numFmtId="0" fontId="8" fillId="0" borderId="2" xfId="0" applyFont="1" applyBorder="1" applyAlignment="1">
      <alignment horizontal="center" vertical="center"/>
    </xf>
    <xf numFmtId="0" fontId="10" fillId="0" borderId="2" xfId="0" applyFont="1" applyBorder="1" applyAlignment="1">
      <alignment horizontal="center" vertical="center"/>
    </xf>
    <xf numFmtId="3" fontId="8" fillId="0" borderId="2" xfId="2" applyNumberFormat="1" applyFont="1" applyBorder="1" applyAlignment="1">
      <alignment horizontal="center" vertical="center"/>
    </xf>
    <xf numFmtId="3" fontId="10" fillId="0" borderId="2" xfId="2" applyNumberFormat="1" applyFont="1" applyBorder="1" applyAlignment="1">
      <alignment horizontal="center" vertical="center"/>
    </xf>
    <xf numFmtId="4" fontId="20" fillId="0" borderId="2" xfId="0" applyNumberFormat="1" applyFont="1" applyFill="1" applyBorder="1" applyAlignment="1">
      <alignment horizontal="center" vertical="center" wrapText="1"/>
    </xf>
    <xf numFmtId="0" fontId="20" fillId="0" borderId="2" xfId="0" applyFont="1" applyFill="1" applyBorder="1" applyAlignment="1">
      <alignment horizontal="left" vertical="center" wrapText="1"/>
    </xf>
    <xf numFmtId="0" fontId="4" fillId="0" borderId="2" xfId="0" applyFont="1" applyBorder="1" applyAlignment="1">
      <alignment horizontal="center" vertical="center"/>
    </xf>
    <xf numFmtId="0" fontId="4" fillId="0" borderId="2" xfId="0" applyFont="1" applyBorder="1"/>
    <xf numFmtId="0" fontId="4" fillId="0" borderId="2" xfId="0" applyFont="1" applyBorder="1" applyAlignment="1">
      <alignment horizontal="center"/>
    </xf>
    <xf numFmtId="165" fontId="4" fillId="0" borderId="2" xfId="1" applyNumberFormat="1" applyFont="1" applyBorder="1" applyAlignment="1">
      <alignment horizontal="center"/>
    </xf>
    <xf numFmtId="3" fontId="10" fillId="0" borderId="2" xfId="2" applyNumberFormat="1" applyFont="1" applyFill="1" applyBorder="1" applyAlignment="1">
      <alignment horizontal="center" vertical="center"/>
    </xf>
    <xf numFmtId="0" fontId="27" fillId="0" borderId="0" xfId="0" applyFont="1"/>
    <xf numFmtId="0" fontId="7" fillId="0" borderId="2" xfId="4" applyFont="1" applyBorder="1" applyAlignment="1" applyProtection="1">
      <alignment vertical="center" wrapText="1"/>
    </xf>
    <xf numFmtId="0" fontId="27" fillId="0" borderId="2" xfId="0" applyFont="1" applyBorder="1" applyAlignment="1">
      <alignment horizontal="center" vertical="center" wrapText="1"/>
    </xf>
    <xf numFmtId="0" fontId="27" fillId="0" borderId="2" xfId="0" applyFont="1" applyBorder="1" applyAlignment="1">
      <alignment vertical="center" wrapText="1"/>
    </xf>
    <xf numFmtId="0" fontId="27" fillId="0" borderId="2" xfId="0" applyFont="1" applyBorder="1" applyAlignment="1">
      <alignment vertical="center"/>
    </xf>
    <xf numFmtId="0" fontId="4" fillId="0" borderId="2" xfId="0" applyFont="1" applyBorder="1" applyAlignment="1">
      <alignment vertical="center" wrapText="1"/>
    </xf>
    <xf numFmtId="0" fontId="4" fillId="2" borderId="2" xfId="0" applyFont="1" applyFill="1" applyBorder="1" applyAlignment="1">
      <alignment vertical="center" wrapText="1"/>
    </xf>
    <xf numFmtId="0" fontId="27" fillId="2" borderId="2" xfId="0" applyFont="1" applyFill="1" applyBorder="1" applyAlignment="1">
      <alignment horizontal="center" vertical="center"/>
    </xf>
    <xf numFmtId="2" fontId="27" fillId="0" borderId="2" xfId="0" applyNumberFormat="1" applyFont="1" applyBorder="1" applyAlignment="1">
      <alignment vertical="center" wrapText="1"/>
    </xf>
    <xf numFmtId="0" fontId="27" fillId="0" borderId="2" xfId="0" applyFont="1" applyBorder="1" applyAlignment="1">
      <alignment horizontal="center" vertical="center"/>
    </xf>
    <xf numFmtId="0" fontId="27" fillId="0" borderId="2" xfId="0" applyFont="1" applyBorder="1" applyAlignment="1">
      <alignment horizontal="right" vertical="center" wrapText="1"/>
    </xf>
    <xf numFmtId="0" fontId="3" fillId="0" borderId="2" xfId="4" applyFont="1" applyBorder="1" applyAlignment="1" applyProtection="1">
      <alignment vertical="center" wrapText="1"/>
    </xf>
    <xf numFmtId="2" fontId="27" fillId="0" borderId="2" xfId="0" applyNumberFormat="1" applyFont="1" applyBorder="1" applyAlignment="1">
      <alignment horizontal="right" vertical="center" wrapText="1"/>
    </xf>
    <xf numFmtId="0" fontId="35" fillId="0" borderId="2" xfId="0" applyFont="1" applyBorder="1"/>
    <xf numFmtId="0" fontId="27" fillId="0" borderId="2" xfId="0" applyFont="1" applyBorder="1"/>
    <xf numFmtId="0" fontId="35" fillId="0" borderId="2" xfId="0" applyFont="1" applyBorder="1" applyAlignment="1">
      <alignment vertical="center" wrapText="1"/>
    </xf>
    <xf numFmtId="0" fontId="20" fillId="0" borderId="2" xfId="0" applyFont="1" applyBorder="1" applyAlignment="1">
      <alignment vertical="center"/>
    </xf>
    <xf numFmtId="0" fontId="37" fillId="0" borderId="2" xfId="0" applyFont="1" applyBorder="1" applyAlignment="1">
      <alignment horizontal="center" vertical="center"/>
    </xf>
    <xf numFmtId="3" fontId="37" fillId="0" borderId="2" xfId="0" applyNumberFormat="1" applyFont="1" applyBorder="1" applyAlignment="1">
      <alignment horizontal="center" vertical="center"/>
    </xf>
    <xf numFmtId="0" fontId="35" fillId="0" borderId="2" xfId="0" applyFont="1" applyBorder="1" applyAlignment="1">
      <alignment horizontal="justify" vertical="center"/>
    </xf>
    <xf numFmtId="0" fontId="27" fillId="0" borderId="2" xfId="0" applyFont="1" applyBorder="1" applyAlignment="1">
      <alignment horizontal="left" vertical="top" wrapText="1"/>
    </xf>
    <xf numFmtId="3" fontId="37" fillId="2" borderId="2" xfId="0" applyNumberFormat="1" applyFont="1" applyFill="1" applyBorder="1" applyAlignment="1">
      <alignment horizontal="center" vertical="center"/>
    </xf>
    <xf numFmtId="0" fontId="36" fillId="0" borderId="2" xfId="0" applyFont="1" applyBorder="1" applyAlignment="1">
      <alignment vertical="center"/>
    </xf>
    <xf numFmtId="0" fontId="4" fillId="0" borderId="2" xfId="6" applyFont="1" applyBorder="1" applyAlignment="1">
      <alignment horizontal="center" vertical="center"/>
    </xf>
    <xf numFmtId="1" fontId="4" fillId="0" borderId="2" xfId="6" applyNumberFormat="1" applyFont="1" applyBorder="1" applyAlignment="1">
      <alignment horizontal="center" vertical="center"/>
    </xf>
    <xf numFmtId="0" fontId="35" fillId="0" borderId="2" xfId="0" applyFont="1" applyBorder="1" applyAlignment="1">
      <alignment wrapText="1"/>
    </xf>
    <xf numFmtId="0" fontId="4" fillId="0" borderId="2" xfId="6" applyFont="1" applyBorder="1" applyAlignment="1">
      <alignment horizontal="center"/>
    </xf>
    <xf numFmtId="1" fontId="4" fillId="0" borderId="2" xfId="6" applyNumberFormat="1" applyFont="1" applyBorder="1" applyAlignment="1">
      <alignment horizontal="center"/>
    </xf>
    <xf numFmtId="0" fontId="35" fillId="0" borderId="2" xfId="0" applyFont="1" applyBorder="1" applyAlignment="1">
      <alignment vertical="center"/>
    </xf>
    <xf numFmtId="0" fontId="36" fillId="0" borderId="2" xfId="0" applyFont="1" applyBorder="1" applyAlignment="1">
      <alignment vertical="center" wrapText="1"/>
    </xf>
    <xf numFmtId="3" fontId="37" fillId="0" borderId="2" xfId="0" applyNumberFormat="1" applyFont="1" applyBorder="1" applyAlignment="1">
      <alignment vertical="center"/>
    </xf>
    <xf numFmtId="0" fontId="27" fillId="0" borderId="0" xfId="0" applyFont="1" applyAlignment="1">
      <alignment vertical="center"/>
    </xf>
    <xf numFmtId="0" fontId="37" fillId="0" borderId="2" xfId="0" applyFont="1" applyBorder="1" applyAlignment="1">
      <alignment horizontal="left" vertical="center" indent="2"/>
    </xf>
    <xf numFmtId="0" fontId="37" fillId="0" borderId="2" xfId="0" applyFont="1" applyBorder="1" applyAlignment="1">
      <alignment horizontal="left" vertical="center" wrapText="1" indent="2"/>
    </xf>
    <xf numFmtId="0" fontId="37" fillId="2" borderId="2" xfId="0" applyFont="1" applyFill="1" applyBorder="1" applyAlignment="1">
      <alignment horizontal="center" vertical="center"/>
    </xf>
    <xf numFmtId="3" fontId="37" fillId="6" borderId="2" xfId="0" applyNumberFormat="1" applyFont="1" applyFill="1" applyBorder="1" applyAlignment="1">
      <alignment horizontal="right" vertical="center"/>
    </xf>
    <xf numFmtId="0" fontId="25" fillId="0" borderId="0" xfId="0" applyFont="1" applyBorder="1" applyAlignment="1">
      <alignment horizontal="center" vertical="center" wrapText="1"/>
    </xf>
    <xf numFmtId="0" fontId="27" fillId="0" borderId="8" xfId="0" applyFont="1" applyBorder="1"/>
    <xf numFmtId="0" fontId="37" fillId="0" borderId="8" xfId="0" applyFont="1" applyBorder="1" applyAlignment="1">
      <alignment horizontal="center" vertical="center"/>
    </xf>
    <xf numFmtId="0" fontId="2" fillId="0" borderId="2" xfId="2" applyNumberFormat="1" applyFont="1" applyFill="1" applyBorder="1" applyAlignment="1">
      <alignment horizontal="center" vertical="center"/>
    </xf>
    <xf numFmtId="0" fontId="21" fillId="0" borderId="0" xfId="0" applyFont="1" applyFill="1"/>
    <xf numFmtId="0" fontId="2" fillId="0" borderId="0" xfId="0" applyFont="1" applyFill="1"/>
    <xf numFmtId="0" fontId="2" fillId="0" borderId="2" xfId="0" applyFont="1" applyFill="1" applyBorder="1" applyAlignment="1">
      <alignment vertical="center" wrapText="1"/>
    </xf>
    <xf numFmtId="165" fontId="21" fillId="0" borderId="10" xfId="1" applyNumberFormat="1" applyFont="1" applyFill="1" applyBorder="1" applyAlignment="1">
      <alignment horizontal="center" vertical="center"/>
    </xf>
    <xf numFmtId="0" fontId="20" fillId="0" borderId="16" xfId="0" applyFont="1" applyFill="1" applyBorder="1" applyAlignment="1">
      <alignment horizontal="center" vertical="center"/>
    </xf>
    <xf numFmtId="0" fontId="25" fillId="0" borderId="2" xfId="0" applyFont="1" applyBorder="1" applyAlignment="1">
      <alignment horizontal="center" vertical="center" wrapText="1"/>
    </xf>
    <xf numFmtId="0" fontId="36" fillId="0" borderId="2" xfId="0" applyFont="1" applyBorder="1" applyAlignment="1">
      <alignment horizontal="center" vertical="center"/>
    </xf>
    <xf numFmtId="0" fontId="37" fillId="0" borderId="2" xfId="0" applyFont="1" applyBorder="1" applyAlignment="1">
      <alignment vertical="center"/>
    </xf>
    <xf numFmtId="0" fontId="27" fillId="0" borderId="8" xfId="0" applyFont="1" applyBorder="1" applyAlignment="1">
      <alignment horizontal="center" vertical="center" wrapText="1"/>
    </xf>
    <xf numFmtId="0" fontId="38" fillId="9" borderId="2" xfId="0" applyFont="1" applyFill="1" applyBorder="1" applyAlignment="1">
      <alignment vertical="center" wrapText="1"/>
    </xf>
    <xf numFmtId="0" fontId="38" fillId="9" borderId="2" xfId="0" applyFont="1" applyFill="1" applyBorder="1" applyAlignment="1">
      <alignment horizontal="center" vertical="center"/>
    </xf>
    <xf numFmtId="0" fontId="20" fillId="8" borderId="13" xfId="0" applyFont="1" applyFill="1" applyBorder="1" applyAlignment="1">
      <alignment horizontal="center" vertical="center"/>
    </xf>
    <xf numFmtId="0" fontId="20" fillId="8" borderId="14" xfId="0" applyFont="1" applyFill="1" applyBorder="1" applyAlignment="1">
      <alignment horizontal="center" vertical="center"/>
    </xf>
    <xf numFmtId="4" fontId="20" fillId="8" borderId="14" xfId="0" applyNumberFormat="1" applyFont="1" applyFill="1" applyBorder="1" applyAlignment="1">
      <alignment horizontal="center" vertical="center" wrapText="1"/>
    </xf>
    <xf numFmtId="3" fontId="20" fillId="8" borderId="14" xfId="0" applyNumberFormat="1" applyFont="1" applyFill="1" applyBorder="1" applyAlignment="1">
      <alignment horizontal="center" vertical="center" wrapText="1"/>
    </xf>
    <xf numFmtId="3" fontId="20" fillId="8" borderId="15" xfId="0" applyNumberFormat="1" applyFont="1" applyFill="1" applyBorder="1" applyAlignment="1">
      <alignment horizontal="center" vertical="center" wrapText="1"/>
    </xf>
    <xf numFmtId="3" fontId="20" fillId="0" borderId="10" xfId="0" applyNumberFormat="1" applyFont="1" applyFill="1" applyBorder="1" applyAlignment="1">
      <alignment horizontal="center" vertical="center" wrapText="1"/>
    </xf>
    <xf numFmtId="3" fontId="21" fillId="0" borderId="10" xfId="0" applyNumberFormat="1" applyFont="1" applyFill="1" applyBorder="1" applyAlignment="1">
      <alignment horizontal="right" vertical="center" wrapText="1"/>
    </xf>
    <xf numFmtId="0" fontId="21" fillId="0" borderId="16" xfId="0" applyFont="1" applyFill="1" applyBorder="1" applyAlignment="1">
      <alignment horizontal="center" vertical="center"/>
    </xf>
    <xf numFmtId="3" fontId="20" fillId="0" borderId="10" xfId="0" applyNumberFormat="1" applyFont="1" applyFill="1" applyBorder="1" applyAlignment="1">
      <alignment horizontal="right" vertical="center" wrapText="1"/>
    </xf>
    <xf numFmtId="165" fontId="20" fillId="0" borderId="10" xfId="1" applyNumberFormat="1" applyFont="1" applyFill="1" applyBorder="1"/>
    <xf numFmtId="0" fontId="3" fillId="0" borderId="16" xfId="0" applyFont="1" applyBorder="1" applyAlignment="1">
      <alignment horizontal="center"/>
    </xf>
    <xf numFmtId="165" fontId="21" fillId="0" borderId="10" xfId="1" applyNumberFormat="1" applyFont="1" applyBorder="1"/>
    <xf numFmtId="0" fontId="2" fillId="0" borderId="16" xfId="0" applyFont="1" applyBorder="1" applyAlignment="1">
      <alignment horizontal="center"/>
    </xf>
    <xf numFmtId="0" fontId="21" fillId="0" borderId="16" xfId="0" applyFont="1" applyBorder="1" applyAlignment="1">
      <alignment horizontal="center"/>
    </xf>
    <xf numFmtId="165" fontId="20" fillId="0" borderId="10" xfId="1" applyNumberFormat="1" applyFont="1" applyBorder="1"/>
    <xf numFmtId="0" fontId="20" fillId="0" borderId="16" xfId="0" applyFont="1" applyBorder="1" applyAlignment="1">
      <alignment horizontal="center"/>
    </xf>
    <xf numFmtId="0" fontId="20" fillId="0" borderId="16" xfId="0" applyFont="1" applyFill="1" applyBorder="1" applyAlignment="1">
      <alignment horizontal="center"/>
    </xf>
    <xf numFmtId="0" fontId="21" fillId="0" borderId="16" xfId="0" applyFont="1" applyFill="1" applyBorder="1" applyAlignment="1">
      <alignment horizontal="center"/>
    </xf>
    <xf numFmtId="165" fontId="21" fillId="0" borderId="10" xfId="1" applyNumberFormat="1" applyFont="1" applyFill="1" applyBorder="1"/>
    <xf numFmtId="0" fontId="2" fillId="0" borderId="16" xfId="0" applyFont="1" applyFill="1" applyBorder="1" applyAlignment="1">
      <alignment horizontal="center"/>
    </xf>
    <xf numFmtId="165" fontId="34" fillId="0" borderId="10" xfId="1" applyNumberFormat="1" applyFont="1" applyFill="1" applyBorder="1"/>
    <xf numFmtId="165" fontId="20" fillId="0" borderId="10" xfId="1" applyNumberFormat="1" applyFont="1" applyFill="1" applyBorder="1" applyAlignment="1">
      <alignment vertical="center"/>
    </xf>
    <xf numFmtId="0" fontId="2" fillId="0" borderId="16" xfId="0" applyFont="1" applyFill="1" applyBorder="1" applyAlignment="1">
      <alignment horizontal="center" vertical="center"/>
    </xf>
    <xf numFmtId="0" fontId="4" fillId="8" borderId="22" xfId="0" applyFont="1" applyFill="1" applyBorder="1" applyAlignment="1">
      <alignment horizontal="center" vertical="center"/>
    </xf>
    <xf numFmtId="0" fontId="4" fillId="0" borderId="12" xfId="0" applyFont="1" applyBorder="1" applyAlignment="1">
      <alignment horizontal="center" vertical="center"/>
    </xf>
    <xf numFmtId="0" fontId="4" fillId="0" borderId="5" xfId="0" applyFont="1" applyBorder="1" applyAlignment="1">
      <alignment horizontal="center" vertical="center"/>
    </xf>
    <xf numFmtId="0" fontId="7" fillId="3" borderId="5" xfId="0" applyFont="1" applyFill="1" applyBorder="1" applyAlignment="1">
      <alignment vertical="center"/>
    </xf>
    <xf numFmtId="0" fontId="6" fillId="8" borderId="13" xfId="0" applyFont="1" applyFill="1" applyBorder="1" applyAlignment="1">
      <alignment horizontal="center" vertical="center"/>
    </xf>
    <xf numFmtId="0" fontId="6" fillId="8" borderId="14" xfId="0" applyFont="1" applyFill="1" applyBorder="1" applyAlignment="1">
      <alignment horizontal="center" vertical="center"/>
    </xf>
    <xf numFmtId="165" fontId="6" fillId="8" borderId="14" xfId="1" applyNumberFormat="1" applyFont="1" applyFill="1" applyBorder="1" applyAlignment="1">
      <alignment horizontal="center" vertical="center"/>
    </xf>
    <xf numFmtId="165" fontId="7" fillId="8" borderId="15" xfId="1" applyNumberFormat="1" applyFont="1" applyFill="1" applyBorder="1" applyAlignment="1">
      <alignment horizontal="center" vertical="center" wrapText="1"/>
    </xf>
    <xf numFmtId="0" fontId="4" fillId="0" borderId="16" xfId="0" applyFont="1" applyBorder="1"/>
    <xf numFmtId="165" fontId="4" fillId="0" borderId="10" xfId="1" applyNumberFormat="1" applyFont="1" applyBorder="1"/>
    <xf numFmtId="165" fontId="4" fillId="0" borderId="10" xfId="1" applyNumberFormat="1" applyFont="1" applyBorder="1" applyAlignment="1">
      <alignment horizontal="center"/>
    </xf>
    <xf numFmtId="165" fontId="4" fillId="0" borderId="10" xfId="1" applyNumberFormat="1" applyFont="1" applyBorder="1" applyAlignment="1"/>
    <xf numFmtId="0" fontId="2" fillId="0" borderId="16" xfId="0" applyFont="1" applyBorder="1" applyAlignment="1">
      <alignment wrapText="1"/>
    </xf>
    <xf numFmtId="0" fontId="2" fillId="0" borderId="16" xfId="0" applyFont="1" applyBorder="1" applyAlignment="1">
      <alignment horizontal="justify" vertical="center"/>
    </xf>
    <xf numFmtId="0" fontId="7" fillId="3" borderId="16" xfId="0" applyFont="1" applyFill="1" applyBorder="1"/>
    <xf numFmtId="165" fontId="7" fillId="3" borderId="10" xfId="1" applyNumberFormat="1" applyFont="1" applyFill="1" applyBorder="1" applyAlignment="1">
      <alignment horizontal="center"/>
    </xf>
    <xf numFmtId="0" fontId="7" fillId="0" borderId="16" xfId="0" applyFont="1" applyBorder="1" applyAlignment="1">
      <alignment vertical="center"/>
    </xf>
    <xf numFmtId="0" fontId="3" fillId="8" borderId="13" xfId="0" applyFont="1" applyFill="1" applyBorder="1" applyAlignment="1">
      <alignment horizontal="center" vertical="center"/>
    </xf>
    <xf numFmtId="0" fontId="3" fillId="8" borderId="14" xfId="0" applyFont="1" applyFill="1" applyBorder="1" applyAlignment="1">
      <alignment horizontal="center" vertical="center" wrapText="1"/>
    </xf>
    <xf numFmtId="0" fontId="3" fillId="8" borderId="14" xfId="0" applyFont="1" applyFill="1" applyBorder="1" applyAlignment="1">
      <alignment horizontal="center" vertical="center"/>
    </xf>
    <xf numFmtId="3" fontId="3" fillId="8" borderId="14" xfId="2" applyNumberFormat="1" applyFont="1" applyFill="1" applyBorder="1" applyAlignment="1">
      <alignment horizontal="center" vertical="center"/>
    </xf>
    <xf numFmtId="3" fontId="3" fillId="8" borderId="15" xfId="2" applyNumberFormat="1" applyFont="1" applyFill="1" applyBorder="1" applyAlignment="1">
      <alignment horizontal="center" vertical="center"/>
    </xf>
    <xf numFmtId="3" fontId="3" fillId="0" borderId="16" xfId="0" quotePrefix="1" applyNumberFormat="1" applyFont="1" applyFill="1" applyBorder="1" applyAlignment="1">
      <alignment horizontal="center" vertical="center"/>
    </xf>
    <xf numFmtId="3" fontId="2" fillId="0" borderId="16" xfId="0" quotePrefix="1" applyNumberFormat="1" applyFont="1" applyFill="1" applyBorder="1" applyAlignment="1">
      <alignment horizontal="center" vertical="center"/>
    </xf>
    <xf numFmtId="3" fontId="3" fillId="7" borderId="16" xfId="0" quotePrefix="1" applyNumberFormat="1" applyFont="1" applyFill="1" applyBorder="1" applyAlignment="1">
      <alignment horizontal="center" vertical="center"/>
    </xf>
    <xf numFmtId="0" fontId="0" fillId="0" borderId="10" xfId="0" applyBorder="1"/>
    <xf numFmtId="3" fontId="2" fillId="0" borderId="10" xfId="2" applyNumberFormat="1" applyFont="1" applyBorder="1" applyAlignment="1">
      <alignment horizontal="center" vertical="center"/>
    </xf>
    <xf numFmtId="0" fontId="8" fillId="0" borderId="16" xfId="0" quotePrefix="1" applyFont="1" applyBorder="1" applyAlignment="1">
      <alignment horizontal="center" vertical="center"/>
    </xf>
    <xf numFmtId="0" fontId="10" fillId="0" borderId="16" xfId="0" quotePrefix="1" applyFont="1" applyBorder="1" applyAlignment="1">
      <alignment horizontal="center" vertical="center"/>
    </xf>
    <xf numFmtId="3" fontId="2" fillId="0" borderId="16" xfId="0" quotePrefix="1" applyNumberFormat="1" applyFont="1" applyBorder="1" applyAlignment="1">
      <alignment horizontal="center" vertical="center"/>
    </xf>
    <xf numFmtId="0" fontId="0" fillId="0" borderId="16" xfId="0" applyBorder="1"/>
    <xf numFmtId="3" fontId="17" fillId="0" borderId="10" xfId="0" applyNumberFormat="1" applyFont="1" applyBorder="1" applyAlignment="1">
      <alignment horizontal="center" vertical="center"/>
    </xf>
    <xf numFmtId="3" fontId="3" fillId="4" borderId="16" xfId="0" applyNumberFormat="1" applyFont="1" applyFill="1" applyBorder="1" applyAlignment="1">
      <alignment horizontal="center" vertical="center"/>
    </xf>
    <xf numFmtId="165" fontId="2" fillId="4" borderId="10" xfId="1" applyNumberFormat="1" applyFont="1" applyFill="1" applyBorder="1" applyAlignment="1">
      <alignment horizontal="center" vertical="center"/>
    </xf>
    <xf numFmtId="3" fontId="2" fillId="4" borderId="16" xfId="0" applyNumberFormat="1" applyFont="1" applyFill="1" applyBorder="1" applyAlignment="1">
      <alignment horizontal="center" vertical="center"/>
    </xf>
    <xf numFmtId="165" fontId="2" fillId="0" borderId="10" xfId="1" applyNumberFormat="1" applyFont="1" applyBorder="1" applyAlignment="1">
      <alignment horizontal="center" vertical="center"/>
    </xf>
    <xf numFmtId="0" fontId="2" fillId="5" borderId="16" xfId="0" applyFont="1" applyFill="1" applyBorder="1" applyAlignment="1">
      <alignment horizontal="center" vertical="center"/>
    </xf>
    <xf numFmtId="165" fontId="3" fillId="5" borderId="10" xfId="1" applyNumberFormat="1" applyFont="1" applyFill="1" applyBorder="1" applyAlignment="1">
      <alignment horizontal="center" vertical="center"/>
    </xf>
    <xf numFmtId="38" fontId="24" fillId="2" borderId="0" xfId="1" applyNumberFormat="1" applyFont="1" applyFill="1" applyBorder="1" applyAlignment="1"/>
    <xf numFmtId="38" fontId="24" fillId="2" borderId="0" xfId="1" applyNumberFormat="1" applyFont="1" applyFill="1" applyBorder="1" applyAlignment="1">
      <alignment vertical="top"/>
    </xf>
    <xf numFmtId="0" fontId="35" fillId="8" borderId="15" xfId="0" applyFont="1" applyFill="1" applyBorder="1" applyAlignment="1">
      <alignment horizontal="center" vertical="center"/>
    </xf>
    <xf numFmtId="0" fontId="25" fillId="0" borderId="16" xfId="0" applyFont="1" applyBorder="1" applyAlignment="1">
      <alignment vertical="center" wrapText="1"/>
    </xf>
    <xf numFmtId="0" fontId="7" fillId="0" borderId="16" xfId="0" applyFont="1" applyBorder="1" applyAlignment="1">
      <alignment vertical="center" wrapText="1"/>
    </xf>
    <xf numFmtId="0" fontId="27" fillId="0" borderId="10" xfId="0" applyFont="1" applyBorder="1" applyAlignment="1">
      <alignment vertical="center"/>
    </xf>
    <xf numFmtId="0" fontId="4" fillId="0" borderId="16" xfId="0" applyFont="1" applyBorder="1" applyAlignment="1">
      <alignment vertical="center" wrapText="1"/>
    </xf>
    <xf numFmtId="3" fontId="27" fillId="0" borderId="10" xfId="0" applyNumberFormat="1" applyFont="1" applyBorder="1" applyAlignment="1">
      <alignment horizontal="right" vertical="center"/>
    </xf>
    <xf numFmtId="0" fontId="38" fillId="9" borderId="16" xfId="0" applyFont="1" applyFill="1" applyBorder="1" applyAlignment="1">
      <alignment vertical="center" wrapText="1"/>
    </xf>
    <xf numFmtId="0" fontId="27" fillId="0" borderId="16" xfId="0" applyFont="1" applyBorder="1" applyAlignment="1">
      <alignment vertical="center" wrapText="1"/>
    </xf>
    <xf numFmtId="3" fontId="35" fillId="0" borderId="10" xfId="0" applyNumberFormat="1" applyFont="1" applyBorder="1" applyAlignment="1">
      <alignment horizontal="right" vertical="center"/>
    </xf>
    <xf numFmtId="0" fontId="35" fillId="0" borderId="16" xfId="0" applyFont="1" applyBorder="1" applyAlignment="1">
      <alignment vertical="center" wrapText="1"/>
    </xf>
    <xf numFmtId="0" fontId="27" fillId="0" borderId="16" xfId="0" applyFont="1" applyBorder="1"/>
    <xf numFmtId="3" fontId="20" fillId="0" borderId="10" xfId="0" applyNumberFormat="1" applyFont="1" applyBorder="1"/>
    <xf numFmtId="0" fontId="27" fillId="0" borderId="17" xfId="0" applyFont="1" applyBorder="1" applyAlignment="1">
      <alignment horizontal="center"/>
    </xf>
    <xf numFmtId="0" fontId="36" fillId="8" borderId="14" xfId="0" applyFont="1" applyFill="1" applyBorder="1" applyAlignment="1">
      <alignment horizontal="center" vertical="center"/>
    </xf>
    <xf numFmtId="0" fontId="36" fillId="8" borderId="15" xfId="0" applyFont="1" applyFill="1" applyBorder="1" applyAlignment="1">
      <alignment horizontal="center" vertical="center"/>
    </xf>
    <xf numFmtId="0" fontId="37" fillId="0" borderId="10" xfId="0" applyFont="1" applyBorder="1" applyAlignment="1">
      <alignment vertical="center"/>
    </xf>
    <xf numFmtId="3" fontId="37" fillId="0" borderId="10" xfId="0" applyNumberFormat="1" applyFont="1" applyBorder="1" applyAlignment="1">
      <alignment horizontal="center" vertical="center"/>
    </xf>
    <xf numFmtId="3" fontId="36" fillId="0" borderId="10" xfId="0" applyNumberFormat="1" applyFont="1" applyBorder="1" applyAlignment="1">
      <alignment horizontal="center" vertical="center"/>
    </xf>
    <xf numFmtId="0" fontId="36" fillId="0" borderId="16" xfId="0" applyFont="1" applyBorder="1" applyAlignment="1">
      <alignment vertical="center"/>
    </xf>
    <xf numFmtId="0" fontId="27" fillId="0" borderId="16" xfId="0" applyFont="1" applyBorder="1" applyAlignment="1">
      <alignment vertical="center"/>
    </xf>
    <xf numFmtId="0" fontId="4" fillId="0" borderId="16" xfId="0" applyFont="1" applyBorder="1" applyAlignment="1">
      <alignment vertical="center"/>
    </xf>
    <xf numFmtId="3" fontId="37" fillId="0" borderId="10" xfId="0" applyNumberFormat="1" applyFont="1" applyBorder="1" applyAlignment="1">
      <alignment vertical="center"/>
    </xf>
    <xf numFmtId="0" fontId="35" fillId="0" borderId="24" xfId="0" applyFont="1" applyBorder="1" applyAlignment="1">
      <alignment vertical="center" wrapText="1"/>
    </xf>
    <xf numFmtId="0" fontId="27" fillId="8" borderId="13" xfId="0" applyFont="1" applyFill="1" applyBorder="1" applyAlignment="1">
      <alignment horizontal="center"/>
    </xf>
    <xf numFmtId="0" fontId="25" fillId="0" borderId="16" xfId="0" applyFont="1" applyBorder="1"/>
    <xf numFmtId="0" fontId="30" fillId="0" borderId="10" xfId="0" applyFont="1" applyBorder="1" applyAlignment="1">
      <alignment horizontal="center" vertical="center"/>
    </xf>
    <xf numFmtId="3" fontId="37" fillId="6" borderId="10" xfId="0" applyNumberFormat="1" applyFont="1" applyFill="1" applyBorder="1" applyAlignment="1">
      <alignment horizontal="right" vertical="center"/>
    </xf>
    <xf numFmtId="0" fontId="35" fillId="0" borderId="16" xfId="0" applyFont="1" applyBorder="1"/>
    <xf numFmtId="3" fontId="30" fillId="0" borderId="10" xfId="0" applyNumberFormat="1" applyFont="1" applyBorder="1" applyAlignment="1">
      <alignment horizontal="right" vertical="center"/>
    </xf>
    <xf numFmtId="0" fontId="0" fillId="0" borderId="27" xfId="0" applyBorder="1"/>
    <xf numFmtId="0" fontId="27" fillId="0" borderId="24" xfId="0" applyFont="1" applyBorder="1"/>
    <xf numFmtId="3" fontId="30" fillId="0" borderId="23" xfId="0" applyNumberFormat="1" applyFont="1" applyBorder="1" applyAlignment="1">
      <alignment horizontal="right" vertical="center"/>
    </xf>
    <xf numFmtId="2" fontId="27" fillId="0" borderId="2" xfId="0" applyNumberFormat="1" applyFont="1" applyBorder="1" applyAlignment="1">
      <alignment horizontal="center" vertical="center" wrapText="1"/>
    </xf>
    <xf numFmtId="0" fontId="38" fillId="9" borderId="2" xfId="0" applyFont="1" applyFill="1" applyBorder="1" applyAlignment="1">
      <alignment horizontal="center" vertical="center" wrapText="1"/>
    </xf>
    <xf numFmtId="2" fontId="27" fillId="0" borderId="2" xfId="0" applyNumberFormat="1" applyFont="1" applyBorder="1" applyAlignment="1">
      <alignment horizontal="center" vertical="center"/>
    </xf>
    <xf numFmtId="3" fontId="3" fillId="7" borderId="10" xfId="2" applyNumberFormat="1" applyFont="1" applyFill="1" applyBorder="1" applyAlignment="1">
      <alignment horizontal="center" vertical="center"/>
    </xf>
    <xf numFmtId="0" fontId="3" fillId="7" borderId="2" xfId="5" applyFont="1" applyFill="1" applyBorder="1" applyAlignment="1" applyProtection="1">
      <alignment horizontal="left" vertical="center" wrapText="1"/>
    </xf>
    <xf numFmtId="0" fontId="2" fillId="7" borderId="2" xfId="5" applyFont="1" applyFill="1" applyBorder="1" applyAlignment="1" applyProtection="1">
      <alignment horizontal="center" vertical="center" wrapText="1"/>
    </xf>
    <xf numFmtId="3" fontId="2" fillId="7" borderId="2" xfId="0" applyNumberFormat="1" applyFont="1" applyFill="1" applyBorder="1" applyAlignment="1">
      <alignment horizontal="center" vertical="center"/>
    </xf>
    <xf numFmtId="3" fontId="2" fillId="7" borderId="2" xfId="0" applyNumberFormat="1" applyFont="1" applyFill="1" applyBorder="1" applyAlignment="1">
      <alignment horizontal="center" vertical="center" wrapText="1"/>
    </xf>
    <xf numFmtId="0" fontId="27" fillId="0" borderId="9" xfId="0" applyFont="1" applyBorder="1" applyAlignment="1">
      <alignment wrapText="1"/>
    </xf>
    <xf numFmtId="0" fontId="27" fillId="0" borderId="9" xfId="0" applyFont="1" applyBorder="1" applyAlignment="1">
      <alignment horizontal="center" wrapText="1"/>
    </xf>
    <xf numFmtId="168" fontId="27" fillId="0" borderId="9" xfId="0" applyNumberFormat="1" applyFont="1" applyBorder="1" applyAlignment="1">
      <alignment horizontal="center" wrapText="1"/>
    </xf>
    <xf numFmtId="168" fontId="27" fillId="0" borderId="18" xfId="0" applyNumberFormat="1" applyFont="1" applyBorder="1" applyAlignment="1">
      <alignment horizontal="center" wrapText="1"/>
    </xf>
    <xf numFmtId="168" fontId="35" fillId="8" borderId="14" xfId="0" applyNumberFormat="1" applyFont="1" applyFill="1" applyBorder="1" applyAlignment="1">
      <alignment horizontal="center" vertical="center"/>
    </xf>
    <xf numFmtId="168" fontId="27" fillId="2" borderId="2" xfId="0" applyNumberFormat="1" applyFont="1" applyFill="1" applyBorder="1" applyAlignment="1">
      <alignment horizontal="center" vertical="center" wrapText="1"/>
    </xf>
    <xf numFmtId="168" fontId="27" fillId="0" borderId="2" xfId="0" applyNumberFormat="1" applyFont="1" applyBorder="1" applyAlignment="1">
      <alignment horizontal="center" vertical="center" wrapText="1"/>
    </xf>
    <xf numFmtId="169" fontId="2" fillId="0" borderId="2" xfId="2" applyNumberFormat="1" applyFont="1" applyFill="1" applyBorder="1" applyAlignment="1">
      <alignment horizontal="center" vertical="center"/>
    </xf>
    <xf numFmtId="2" fontId="21" fillId="0" borderId="2" xfId="0" applyNumberFormat="1" applyFont="1" applyFill="1" applyBorder="1" applyAlignment="1">
      <alignment horizontal="center" vertical="center"/>
    </xf>
    <xf numFmtId="169" fontId="21" fillId="0" borderId="2" xfId="0" applyNumberFormat="1" applyFont="1" applyFill="1" applyBorder="1" applyAlignment="1">
      <alignment horizontal="center" vertical="center"/>
    </xf>
    <xf numFmtId="2" fontId="2" fillId="0" borderId="2" xfId="2" applyNumberFormat="1" applyFont="1" applyFill="1" applyBorder="1" applyAlignment="1">
      <alignment horizontal="center" vertical="center"/>
    </xf>
    <xf numFmtId="0" fontId="36" fillId="0" borderId="2" xfId="0" applyFont="1" applyBorder="1" applyAlignment="1">
      <alignment horizontal="center" vertical="center"/>
    </xf>
    <xf numFmtId="0" fontId="37" fillId="0" borderId="2" xfId="0" applyFont="1" applyBorder="1" applyAlignment="1">
      <alignment vertical="center"/>
    </xf>
    <xf numFmtId="38" fontId="35" fillId="8" borderId="14" xfId="13" applyNumberFormat="1" applyFont="1" applyFill="1" applyBorder="1" applyAlignment="1">
      <alignment horizontal="center" vertical="center"/>
    </xf>
    <xf numFmtId="38" fontId="35" fillId="8" borderId="15" xfId="13" applyNumberFormat="1" applyFont="1" applyFill="1" applyBorder="1" applyAlignment="1">
      <alignment horizontal="center" vertical="center"/>
    </xf>
    <xf numFmtId="38" fontId="35" fillId="0" borderId="2" xfId="13" applyNumberFormat="1" applyFont="1" applyBorder="1" applyAlignment="1">
      <alignment vertical="center" wrapText="1"/>
    </xf>
    <xf numFmtId="38" fontId="35" fillId="0" borderId="10" xfId="13" applyNumberFormat="1" applyFont="1" applyBorder="1" applyAlignment="1">
      <alignment vertical="center" wrapText="1"/>
    </xf>
    <xf numFmtId="0" fontId="7" fillId="0" borderId="2" xfId="14" applyFont="1" applyBorder="1" applyAlignment="1" applyProtection="1"/>
    <xf numFmtId="0" fontId="4" fillId="0" borderId="2" xfId="14" applyFont="1" applyBorder="1" applyAlignment="1" applyProtection="1"/>
    <xf numFmtId="0" fontId="4" fillId="0" borderId="2" xfId="14" applyFont="1" applyBorder="1" applyAlignment="1" applyProtection="1">
      <alignment wrapText="1"/>
    </xf>
    <xf numFmtId="38" fontId="27" fillId="2" borderId="2" xfId="13" applyNumberFormat="1" applyFont="1" applyFill="1" applyBorder="1" applyAlignment="1">
      <alignment vertical="center"/>
    </xf>
    <xf numFmtId="38" fontId="27" fillId="0" borderId="10" xfId="13" applyNumberFormat="1" applyFont="1" applyFill="1" applyBorder="1" applyAlignment="1"/>
    <xf numFmtId="0" fontId="43" fillId="0" borderId="31" xfId="0" applyFont="1" applyBorder="1" applyAlignment="1">
      <alignment horizontal="left" vertical="top" wrapText="1"/>
    </xf>
    <xf numFmtId="38" fontId="37" fillId="0" borderId="2" xfId="13" applyNumberFormat="1" applyFont="1" applyFill="1" applyBorder="1" applyAlignment="1">
      <alignment vertical="center"/>
    </xf>
    <xf numFmtId="38" fontId="27" fillId="2" borderId="2" xfId="13" applyNumberFormat="1" applyFont="1" applyFill="1" applyBorder="1" applyAlignment="1"/>
    <xf numFmtId="38" fontId="27" fillId="2" borderId="10" xfId="13" applyNumberFormat="1" applyFont="1" applyFill="1" applyBorder="1" applyAlignment="1"/>
    <xf numFmtId="0" fontId="27" fillId="0" borderId="2" xfId="0" applyFont="1" applyBorder="1" applyAlignment="1">
      <alignment horizontal="left" vertical="center" wrapText="1"/>
    </xf>
    <xf numFmtId="38" fontId="27" fillId="0" borderId="2" xfId="13" applyNumberFormat="1" applyFont="1" applyFill="1" applyBorder="1" applyAlignment="1">
      <alignment horizontal="center"/>
    </xf>
    <xf numFmtId="0" fontId="4" fillId="0" borderId="2" xfId="6" applyFont="1" applyBorder="1" applyAlignment="1">
      <alignment vertical="center" wrapText="1"/>
    </xf>
    <xf numFmtId="0" fontId="4" fillId="0" borderId="2" xfId="6" applyFont="1" applyBorder="1" applyAlignment="1">
      <alignment wrapText="1"/>
    </xf>
    <xf numFmtId="38" fontId="27" fillId="0" borderId="2" xfId="13" applyNumberFormat="1" applyFont="1" applyFill="1" applyBorder="1" applyAlignment="1">
      <alignment vertical="center"/>
    </xf>
    <xf numFmtId="38" fontId="37" fillId="0" borderId="2" xfId="13" applyNumberFormat="1" applyFont="1" applyBorder="1" applyAlignment="1">
      <alignment vertical="center"/>
    </xf>
    <xf numFmtId="38" fontId="35" fillId="2" borderId="10" xfId="13" applyNumberFormat="1" applyFont="1" applyFill="1" applyBorder="1"/>
    <xf numFmtId="38" fontId="36" fillId="0" borderId="10" xfId="13" applyNumberFormat="1" applyFont="1" applyBorder="1" applyAlignment="1">
      <alignment horizontal="center" vertical="center"/>
    </xf>
    <xf numFmtId="38" fontId="27" fillId="0" borderId="2" xfId="13" applyNumberFormat="1" applyFont="1" applyBorder="1" applyAlignment="1">
      <alignment vertical="center"/>
    </xf>
    <xf numFmtId="0" fontId="7" fillId="0" borderId="2" xfId="14" applyFont="1" applyBorder="1" applyAlignment="1" applyProtection="1">
      <alignment vertical="center" wrapText="1"/>
    </xf>
    <xf numFmtId="0" fontId="4" fillId="0" borderId="2" xfId="14" applyFont="1" applyBorder="1" applyAlignment="1" applyProtection="1">
      <alignment vertical="center" wrapText="1"/>
    </xf>
    <xf numFmtId="0" fontId="4" fillId="2" borderId="2" xfId="14" applyFont="1" applyFill="1" applyBorder="1" applyAlignment="1" applyProtection="1">
      <alignment vertical="center" wrapText="1"/>
    </xf>
    <xf numFmtId="3" fontId="4" fillId="0" borderId="2" xfId="0" applyNumberFormat="1" applyFont="1" applyBorder="1" applyAlignment="1">
      <alignment horizontal="center" vertical="center"/>
    </xf>
    <xf numFmtId="3" fontId="37" fillId="0" borderId="0" xfId="0" applyNumberFormat="1" applyFont="1" applyAlignment="1">
      <alignment horizontal="center" vertical="center"/>
    </xf>
    <xf numFmtId="0" fontId="4" fillId="0" borderId="2" xfId="14" applyFont="1" applyBorder="1" applyAlignment="1" applyProtection="1">
      <alignment vertical="top" wrapText="1"/>
    </xf>
    <xf numFmtId="0" fontId="35" fillId="0" borderId="16" xfId="0" applyFont="1" applyBorder="1" applyAlignment="1">
      <alignment vertical="center"/>
    </xf>
    <xf numFmtId="0" fontId="20" fillId="0" borderId="2" xfId="0" applyFont="1" applyBorder="1" applyAlignment="1">
      <alignment horizontal="right" wrapText="1"/>
    </xf>
    <xf numFmtId="0" fontId="20" fillId="0" borderId="2" xfId="0" applyFont="1" applyBorder="1" applyAlignment="1">
      <alignment horizontal="left"/>
    </xf>
    <xf numFmtId="0" fontId="20" fillId="0" borderId="2" xfId="0" applyFont="1" applyFill="1" applyBorder="1" applyAlignment="1">
      <alignment horizontal="right" vertical="center" wrapText="1"/>
    </xf>
    <xf numFmtId="0" fontId="3" fillId="2" borderId="2" xfId="10" applyFont="1" applyFill="1" applyBorder="1" applyAlignment="1" applyProtection="1">
      <alignment horizontal="right" vertical="center" wrapText="1"/>
    </xf>
    <xf numFmtId="0" fontId="44" fillId="0" borderId="0" xfId="3" applyFont="1"/>
    <xf numFmtId="165" fontId="44" fillId="0" borderId="0" xfId="12" applyNumberFormat="1" applyFont="1"/>
    <xf numFmtId="0" fontId="45" fillId="0" borderId="0" xfId="3" applyFont="1"/>
    <xf numFmtId="0" fontId="44" fillId="0" borderId="0" xfId="3" applyFont="1" applyAlignment="1">
      <alignment horizontal="left"/>
    </xf>
    <xf numFmtId="165" fontId="47" fillId="0" borderId="0" xfId="12" applyNumberFormat="1" applyFont="1"/>
    <xf numFmtId="0" fontId="45" fillId="0" borderId="0" xfId="3" applyFont="1" applyAlignment="1">
      <alignment horizontal="center"/>
    </xf>
    <xf numFmtId="0" fontId="45" fillId="0" borderId="0" xfId="3" applyFont="1" applyAlignment="1">
      <alignment horizontal="center" vertical="center"/>
    </xf>
    <xf numFmtId="168" fontId="45" fillId="0" borderId="0" xfId="3" applyNumberFormat="1" applyFont="1"/>
    <xf numFmtId="0" fontId="45" fillId="0" borderId="37" xfId="3" applyFont="1" applyBorder="1" applyAlignment="1">
      <alignment horizontal="center"/>
    </xf>
    <xf numFmtId="168" fontId="45" fillId="0" borderId="38" xfId="3" applyNumberFormat="1" applyFont="1" applyBorder="1"/>
    <xf numFmtId="168" fontId="52" fillId="0" borderId="0" xfId="3" applyNumberFormat="1" applyFont="1"/>
    <xf numFmtId="0" fontId="45" fillId="0" borderId="38" xfId="3" applyFont="1" applyBorder="1" applyAlignment="1">
      <alignment horizontal="center" vertical="center"/>
    </xf>
    <xf numFmtId="0" fontId="52" fillId="0" borderId="0" xfId="3" applyFont="1"/>
    <xf numFmtId="0" fontId="51" fillId="0" borderId="0" xfId="3" applyFont="1"/>
    <xf numFmtId="168" fontId="51" fillId="0" borderId="0" xfId="3" applyNumberFormat="1" applyFont="1"/>
    <xf numFmtId="0" fontId="45" fillId="0" borderId="0" xfId="3" applyFont="1" applyAlignment="1">
      <alignment vertical="center"/>
    </xf>
    <xf numFmtId="0" fontId="48" fillId="0" borderId="0" xfId="3" applyFont="1"/>
    <xf numFmtId="165" fontId="51" fillId="0" borderId="0" xfId="12" applyNumberFormat="1" applyFont="1"/>
    <xf numFmtId="3" fontId="37" fillId="6" borderId="23" xfId="0" applyNumberFormat="1" applyFont="1" applyFill="1" applyBorder="1" applyAlignment="1">
      <alignment horizontal="right" vertical="center"/>
    </xf>
    <xf numFmtId="0" fontId="10" fillId="0" borderId="16" xfId="0" quotePrefix="1" applyFont="1" applyFill="1" applyBorder="1" applyAlignment="1">
      <alignment horizontal="center" vertical="center"/>
    </xf>
    <xf numFmtId="3" fontId="2" fillId="0" borderId="10" xfId="2" applyNumberFormat="1" applyFont="1" applyFill="1" applyBorder="1" applyAlignment="1">
      <alignment horizontal="center" vertical="center"/>
    </xf>
    <xf numFmtId="0" fontId="0" fillId="0" borderId="0" xfId="0" applyFont="1" applyFill="1"/>
    <xf numFmtId="0" fontId="27" fillId="0" borderId="0" xfId="0" applyFont="1" applyAlignment="1">
      <alignment horizontal="center" vertical="center"/>
    </xf>
    <xf numFmtId="168" fontId="27" fillId="0" borderId="0" xfId="0" applyNumberFormat="1" applyFont="1" applyAlignment="1">
      <alignment horizontal="center" vertical="center"/>
    </xf>
    <xf numFmtId="0" fontId="4" fillId="0" borderId="2" xfId="0" applyFont="1" applyBorder="1" applyAlignment="1">
      <alignment horizontal="right" vertical="center" wrapText="1"/>
    </xf>
    <xf numFmtId="0" fontId="7" fillId="0" borderId="2" xfId="0" applyFont="1" applyBorder="1" applyAlignment="1">
      <alignment horizontal="right" vertical="center" wrapText="1"/>
    </xf>
    <xf numFmtId="168" fontId="27" fillId="0" borderId="2" xfId="0" applyNumberFormat="1" applyFont="1" applyBorder="1" applyAlignment="1">
      <alignment horizontal="center" vertical="center"/>
    </xf>
    <xf numFmtId="168" fontId="35" fillId="0" borderId="2" xfId="0" applyNumberFormat="1" applyFont="1" applyBorder="1" applyAlignment="1">
      <alignment horizontal="center" vertical="center" wrapText="1"/>
    </xf>
    <xf numFmtId="0" fontId="27" fillId="0" borderId="8" xfId="0" applyFont="1" applyBorder="1" applyAlignment="1">
      <alignment vertical="center" wrapText="1"/>
    </xf>
    <xf numFmtId="0" fontId="27" fillId="0" borderId="8" xfId="0" applyFont="1" applyBorder="1" applyAlignment="1">
      <alignment horizontal="center" vertical="center"/>
    </xf>
    <xf numFmtId="2" fontId="27" fillId="0" borderId="8" xfId="0" applyNumberFormat="1" applyFont="1" applyBorder="1" applyAlignment="1">
      <alignment horizontal="center" vertical="center"/>
    </xf>
    <xf numFmtId="168" fontId="27" fillId="0" borderId="8" xfId="0" applyNumberFormat="1" applyFont="1" applyBorder="1" applyAlignment="1">
      <alignment horizontal="center" vertical="center" wrapText="1"/>
    </xf>
    <xf numFmtId="0" fontId="0" fillId="0" borderId="0" xfId="0" applyAlignment="1">
      <alignment horizontal="center" vertical="center"/>
    </xf>
    <xf numFmtId="168" fontId="0" fillId="0" borderId="0" xfId="0" applyNumberFormat="1" applyAlignment="1">
      <alignment horizontal="center" vertical="center"/>
    </xf>
    <xf numFmtId="3" fontId="3" fillId="7" borderId="10" xfId="0" applyNumberFormat="1" applyFont="1" applyFill="1" applyBorder="1" applyAlignment="1">
      <alignment horizontal="center" vertical="center" wrapText="1"/>
    </xf>
    <xf numFmtId="3" fontId="36" fillId="0" borderId="2" xfId="0" applyNumberFormat="1" applyFont="1" applyBorder="1" applyAlignment="1">
      <alignment horizontal="center" vertical="center"/>
    </xf>
    <xf numFmtId="0" fontId="36" fillId="0" borderId="2" xfId="0" applyFont="1" applyBorder="1" applyAlignment="1">
      <alignment horizontal="center" vertical="center"/>
    </xf>
    <xf numFmtId="0" fontId="37" fillId="0" borderId="2" xfId="0" applyFont="1" applyBorder="1" applyAlignment="1">
      <alignment vertical="center"/>
    </xf>
    <xf numFmtId="0" fontId="3" fillId="8" borderId="51" xfId="3" applyFont="1" applyFill="1" applyBorder="1" applyAlignment="1">
      <alignment horizontal="center" vertical="center" wrapText="1"/>
    </xf>
    <xf numFmtId="165" fontId="3" fillId="8" borderId="51" xfId="1" applyNumberFormat="1" applyFont="1" applyFill="1" applyBorder="1" applyAlignment="1">
      <alignment horizontal="center" vertical="center"/>
    </xf>
    <xf numFmtId="165" fontId="20" fillId="8" borderId="52" xfId="1" applyNumberFormat="1" applyFont="1" applyFill="1" applyBorder="1" applyAlignment="1">
      <alignment horizontal="center" vertical="center"/>
    </xf>
    <xf numFmtId="0" fontId="11" fillId="0" borderId="0" xfId="0" applyFont="1" applyBorder="1" applyAlignment="1">
      <alignment vertical="center"/>
    </xf>
    <xf numFmtId="0" fontId="27" fillId="0" borderId="0" xfId="0" applyFont="1" applyBorder="1" applyAlignment="1">
      <alignment vertical="center"/>
    </xf>
    <xf numFmtId="0" fontId="27" fillId="0" borderId="0" xfId="0" applyFont="1" applyBorder="1" applyAlignment="1">
      <alignment vertical="center" wrapText="1"/>
    </xf>
    <xf numFmtId="0" fontId="27" fillId="0" borderId="0" xfId="0" applyFont="1" applyBorder="1" applyAlignment="1">
      <alignment horizontal="center" vertical="center" wrapText="1"/>
    </xf>
    <xf numFmtId="0" fontId="37" fillId="0" borderId="0" xfId="0" applyFont="1" applyBorder="1" applyAlignment="1">
      <alignment horizontal="center" vertical="center"/>
    </xf>
    <xf numFmtId="3" fontId="37" fillId="0" borderId="0" xfId="0" applyNumberFormat="1" applyFont="1" applyBorder="1" applyAlignment="1">
      <alignment horizontal="center" vertical="center"/>
    </xf>
    <xf numFmtId="3" fontId="35" fillId="0" borderId="2" xfId="0" applyNumberFormat="1" applyFont="1" applyBorder="1"/>
    <xf numFmtId="38" fontId="35" fillId="0" borderId="10" xfId="13" applyNumberFormat="1" applyFont="1" applyFill="1" applyBorder="1" applyAlignment="1"/>
    <xf numFmtId="38" fontId="27" fillId="2" borderId="2" xfId="13" applyNumberFormat="1" applyFont="1" applyFill="1" applyBorder="1" applyAlignment="1">
      <alignment horizontal="center" vertical="center"/>
    </xf>
    <xf numFmtId="0" fontId="35" fillId="8" borderId="13" xfId="0" applyFont="1" applyFill="1" applyBorder="1" applyAlignment="1">
      <alignment horizontal="center" vertical="center"/>
    </xf>
    <xf numFmtId="0" fontId="35" fillId="8" borderId="14" xfId="0" applyFont="1" applyFill="1" applyBorder="1" applyAlignment="1">
      <alignment horizontal="center" vertical="center"/>
    </xf>
    <xf numFmtId="0" fontId="36" fillId="0" borderId="2" xfId="0" applyFont="1" applyBorder="1" applyAlignment="1">
      <alignment horizontal="center" vertical="center"/>
    </xf>
    <xf numFmtId="0" fontId="37" fillId="0" borderId="2" xfId="0" applyFont="1" applyBorder="1" applyAlignment="1">
      <alignment vertical="center"/>
    </xf>
    <xf numFmtId="0" fontId="7" fillId="0" borderId="2" xfId="6" applyFont="1" applyBorder="1" applyAlignment="1">
      <alignment horizontal="center" vertical="top" wrapText="1"/>
    </xf>
    <xf numFmtId="0" fontId="7" fillId="0" borderId="10" xfId="6" applyFont="1" applyBorder="1" applyAlignment="1">
      <alignment horizontal="center" vertical="top" wrapText="1"/>
    </xf>
    <xf numFmtId="0" fontId="27" fillId="0" borderId="24" xfId="0" applyFont="1" applyBorder="1" applyAlignment="1">
      <alignment horizontal="center" vertical="center" wrapText="1"/>
    </xf>
    <xf numFmtId="2" fontId="0" fillId="0" borderId="0" xfId="0" applyNumberFormat="1"/>
    <xf numFmtId="0" fontId="40" fillId="0" borderId="0" xfId="0" applyFont="1" applyAlignment="1">
      <alignment vertical="center" wrapText="1"/>
    </xf>
    <xf numFmtId="0" fontId="57" fillId="0" borderId="0" xfId="16" applyAlignment="1">
      <alignment vertical="center"/>
    </xf>
    <xf numFmtId="0" fontId="57" fillId="0" borderId="0" xfId="16"/>
    <xf numFmtId="0" fontId="57" fillId="0" borderId="2" xfId="16" applyBorder="1" applyAlignment="1">
      <alignment horizontal="center" vertical="center"/>
    </xf>
    <xf numFmtId="0" fontId="59" fillId="0" borderId="2" xfId="16" applyFont="1" applyBorder="1" applyAlignment="1">
      <alignment vertical="center"/>
    </xf>
    <xf numFmtId="0" fontId="9" fillId="0" borderId="2" xfId="16" applyFont="1" applyBorder="1" applyAlignment="1" applyProtection="1">
      <alignment horizontal="left" wrapText="1"/>
      <protection locked="0"/>
    </xf>
    <xf numFmtId="0" fontId="59" fillId="0" borderId="2" xfId="16" applyFont="1" applyBorder="1" applyAlignment="1">
      <alignment horizontal="center" vertical="center"/>
    </xf>
    <xf numFmtId="0" fontId="57" fillId="0" borderId="2" xfId="16" applyBorder="1" applyAlignment="1">
      <alignment vertical="center"/>
    </xf>
    <xf numFmtId="168" fontId="57" fillId="0" borderId="2" xfId="16" applyNumberFormat="1" applyBorder="1" applyAlignment="1">
      <alignment vertical="center"/>
    </xf>
    <xf numFmtId="0" fontId="59" fillId="0" borderId="2" xfId="16" applyFont="1" applyBorder="1" applyAlignment="1">
      <alignment vertical="center" wrapText="1"/>
    </xf>
    <xf numFmtId="0" fontId="9" fillId="0" borderId="2" xfId="16" applyFont="1" applyBorder="1" applyAlignment="1">
      <alignment vertical="center" wrapText="1"/>
    </xf>
    <xf numFmtId="0" fontId="9" fillId="0" borderId="2" xfId="16" applyFont="1" applyBorder="1" applyAlignment="1" applyProtection="1">
      <alignment horizontal="center" vertical="center"/>
      <protection locked="0"/>
    </xf>
    <xf numFmtId="0" fontId="43" fillId="0" borderId="2" xfId="16" applyFont="1" applyBorder="1" applyAlignment="1">
      <alignment vertical="center" wrapText="1"/>
    </xf>
    <xf numFmtId="1" fontId="9" fillId="0" borderId="2" xfId="16" applyNumberFormat="1" applyFont="1" applyBorder="1" applyAlignment="1" applyProtection="1">
      <alignment horizontal="center" vertical="center"/>
      <protection locked="0"/>
    </xf>
    <xf numFmtId="0" fontId="9" fillId="0" borderId="2" xfId="16" applyFont="1" applyBorder="1" applyAlignment="1" applyProtection="1">
      <alignment horizontal="left" vertical="center" wrapText="1"/>
      <protection locked="0"/>
    </xf>
    <xf numFmtId="0" fontId="9" fillId="0" borderId="2" xfId="16" applyFont="1" applyBorder="1" applyAlignment="1">
      <alignment horizontal="left" vertical="center" wrapText="1"/>
    </xf>
    <xf numFmtId="0" fontId="9" fillId="0" borderId="2" xfId="16" applyFont="1" applyBorder="1" applyAlignment="1">
      <alignment horizontal="center" vertical="center"/>
    </xf>
    <xf numFmtId="0" fontId="9" fillId="0" borderId="2" xfId="16" applyFont="1" applyBorder="1" applyAlignment="1">
      <alignment vertical="center"/>
    </xf>
    <xf numFmtId="0" fontId="45" fillId="0" borderId="2" xfId="16" applyFont="1" applyBorder="1" applyAlignment="1">
      <alignment vertical="center" wrapText="1"/>
    </xf>
    <xf numFmtId="0" fontId="9" fillId="0" borderId="2" xfId="16" applyFont="1" applyBorder="1" applyAlignment="1" applyProtection="1">
      <alignment horizontal="left" vertical="center"/>
      <protection locked="0"/>
    </xf>
    <xf numFmtId="168" fontId="60" fillId="0" borderId="0" xfId="16" applyNumberFormat="1" applyFont="1" applyAlignment="1">
      <alignment vertical="center"/>
    </xf>
    <xf numFmtId="168" fontId="57" fillId="0" borderId="0" xfId="16" applyNumberFormat="1" applyAlignment="1">
      <alignment vertical="center"/>
    </xf>
    <xf numFmtId="2" fontId="37" fillId="0" borderId="2" xfId="0" applyNumberFormat="1" applyFont="1" applyFill="1" applyBorder="1" applyAlignment="1">
      <alignment horizontal="center" vertical="center"/>
    </xf>
    <xf numFmtId="2" fontId="4" fillId="0" borderId="2" xfId="6" applyNumberFormat="1" applyFont="1" applyFill="1" applyBorder="1" applyAlignment="1">
      <alignment horizontal="center"/>
    </xf>
    <xf numFmtId="2" fontId="27" fillId="0" borderId="2" xfId="0" applyNumberFormat="1" applyFont="1" applyFill="1" applyBorder="1" applyAlignment="1">
      <alignment horizontal="center" vertical="center"/>
    </xf>
    <xf numFmtId="0" fontId="40" fillId="0" borderId="0" xfId="0" applyFont="1"/>
    <xf numFmtId="0" fontId="44" fillId="0" borderId="55" xfId="17" applyFont="1" applyBorder="1" applyAlignment="1">
      <alignment horizontal="center" vertical="center"/>
    </xf>
    <xf numFmtId="49" fontId="44" fillId="0" borderId="2" xfId="17" applyNumberFormat="1" applyFont="1" applyBorder="1" applyAlignment="1">
      <alignment horizontal="center" vertical="center"/>
    </xf>
    <xf numFmtId="170" fontId="44" fillId="0" borderId="2" xfId="17" applyNumberFormat="1" applyFont="1" applyBorder="1" applyAlignment="1">
      <alignment vertical="center"/>
    </xf>
    <xf numFmtId="170" fontId="44" fillId="0" borderId="2" xfId="17" applyNumberFormat="1" applyFont="1" applyBorder="1" applyAlignment="1">
      <alignment horizontal="center" vertical="center" wrapText="1"/>
    </xf>
    <xf numFmtId="170" fontId="44" fillId="0" borderId="2" xfId="17" applyNumberFormat="1" applyFont="1" applyBorder="1" applyAlignment="1">
      <alignment horizontal="center" vertical="center"/>
    </xf>
    <xf numFmtId="0" fontId="47" fillId="0" borderId="55" xfId="17" applyFont="1" applyBorder="1" applyAlignment="1">
      <alignment horizontal="center" vertical="center"/>
    </xf>
    <xf numFmtId="0" fontId="44" fillId="0" borderId="2" xfId="18" applyFont="1" applyBorder="1" applyAlignment="1">
      <alignment vertical="center" wrapText="1"/>
    </xf>
    <xf numFmtId="170" fontId="44" fillId="13" borderId="2" xfId="17" applyNumberFormat="1" applyFont="1" applyFill="1" applyBorder="1" applyAlignment="1">
      <alignment horizontal="center" vertical="center"/>
    </xf>
    <xf numFmtId="0" fontId="40" fillId="0" borderId="0" xfId="0" applyFont="1" applyAlignment="1">
      <alignment wrapText="1"/>
    </xf>
    <xf numFmtId="49" fontId="44" fillId="0" borderId="59" xfId="17" applyNumberFormat="1" applyFont="1" applyBorder="1" applyAlignment="1">
      <alignment horizontal="left" vertical="center" wrapText="1"/>
    </xf>
    <xf numFmtId="0" fontId="44" fillId="0" borderId="59" xfId="17" applyFont="1" applyBorder="1" applyAlignment="1">
      <alignment horizontal="center" vertical="center"/>
    </xf>
    <xf numFmtId="0" fontId="44" fillId="0" borderId="2" xfId="17" applyFont="1" applyBorder="1" applyAlignment="1">
      <alignment horizontal="center" vertical="center"/>
    </xf>
    <xf numFmtId="0" fontId="40" fillId="0" borderId="2" xfId="0" applyFont="1" applyBorder="1" applyAlignment="1">
      <alignment horizontal="justify" vertical="center" wrapText="1"/>
    </xf>
    <xf numFmtId="49" fontId="44" fillId="0" borderId="7" xfId="17" applyNumberFormat="1" applyFont="1" applyBorder="1" applyAlignment="1">
      <alignment horizontal="center" vertical="center"/>
    </xf>
    <xf numFmtId="0" fontId="40" fillId="0" borderId="2" xfId="0" applyFont="1" applyBorder="1" applyAlignment="1">
      <alignment vertical="center" wrapText="1"/>
    </xf>
    <xf numFmtId="0" fontId="44" fillId="2" borderId="2" xfId="19" applyFont="1" applyFill="1" applyBorder="1" applyAlignment="1">
      <alignment horizontal="left" vertical="top" wrapText="1"/>
    </xf>
    <xf numFmtId="0" fontId="44" fillId="0" borderId="57" xfId="17" applyFont="1" applyBorder="1" applyAlignment="1">
      <alignment horizontal="center" vertical="center"/>
    </xf>
    <xf numFmtId="170" fontId="44" fillId="7" borderId="2" xfId="17" applyNumberFormat="1" applyFont="1" applyFill="1" applyBorder="1" applyAlignment="1">
      <alignment horizontal="center" vertical="center"/>
    </xf>
    <xf numFmtId="0" fontId="44" fillId="0" borderId="2" xfId="0" applyFont="1" applyBorder="1" applyAlignment="1">
      <alignment vertical="center" wrapText="1"/>
    </xf>
    <xf numFmtId="0" fontId="44" fillId="0" borderId="0" xfId="0" applyFont="1"/>
    <xf numFmtId="0" fontId="40" fillId="0" borderId="2" xfId="0" applyFont="1" applyBorder="1" applyAlignment="1">
      <alignment wrapText="1"/>
    </xf>
    <xf numFmtId="0" fontId="40" fillId="0" borderId="2" xfId="0" applyFont="1" applyBorder="1"/>
    <xf numFmtId="0" fontId="44" fillId="0" borderId="2" xfId="0" applyFont="1" applyBorder="1" applyAlignment="1">
      <alignment horizontal="left" vertical="top" wrapText="1"/>
    </xf>
    <xf numFmtId="0" fontId="40" fillId="0" borderId="0" xfId="0" applyFont="1" applyAlignment="1">
      <alignment horizontal="center" vertical="center"/>
    </xf>
    <xf numFmtId="0" fontId="40" fillId="0" borderId="2" xfId="0" applyFont="1" applyBorder="1" applyAlignment="1">
      <alignment horizontal="center" vertical="center"/>
    </xf>
    <xf numFmtId="170" fontId="44" fillId="7" borderId="38" xfId="17" applyNumberFormat="1" applyFont="1" applyFill="1" applyBorder="1" applyAlignment="1">
      <alignment horizontal="center" vertical="center"/>
    </xf>
    <xf numFmtId="0" fontId="40" fillId="0" borderId="2" xfId="0" applyFont="1" applyBorder="1" applyAlignment="1">
      <alignment horizontal="center" vertical="center" wrapText="1"/>
    </xf>
    <xf numFmtId="0" fontId="44" fillId="0" borderId="57" xfId="17" applyFont="1" applyBorder="1" applyAlignment="1">
      <alignment vertical="center" wrapText="1"/>
    </xf>
    <xf numFmtId="170" fontId="44" fillId="7" borderId="8" xfId="17" applyNumberFormat="1" applyFont="1" applyFill="1" applyBorder="1" applyAlignment="1">
      <alignment horizontal="center" vertical="center"/>
    </xf>
    <xf numFmtId="3" fontId="40" fillId="0" borderId="2" xfId="0" applyNumberFormat="1" applyFont="1" applyBorder="1" applyAlignment="1">
      <alignment horizontal="center" vertical="center"/>
    </xf>
    <xf numFmtId="170" fontId="44" fillId="0" borderId="8" xfId="17" applyNumberFormat="1" applyFont="1" applyBorder="1" applyAlignment="1">
      <alignment horizontal="center" vertical="center"/>
    </xf>
    <xf numFmtId="0" fontId="40" fillId="0" borderId="8" xfId="0" applyFont="1" applyBorder="1" applyAlignment="1">
      <alignment horizontal="center" vertical="center"/>
    </xf>
    <xf numFmtId="3" fontId="40" fillId="0" borderId="8" xfId="0" applyNumberFormat="1" applyFont="1" applyBorder="1" applyAlignment="1">
      <alignment horizontal="center" vertical="center"/>
    </xf>
    <xf numFmtId="0" fontId="44" fillId="0" borderId="2" xfId="19" applyFont="1" applyBorder="1" applyAlignment="1">
      <alignment vertical="center" wrapText="1"/>
    </xf>
    <xf numFmtId="49" fontId="44" fillId="0" borderId="8" xfId="17" applyNumberFormat="1" applyFont="1" applyBorder="1" applyAlignment="1">
      <alignment horizontal="center" vertical="center"/>
    </xf>
    <xf numFmtId="170" fontId="44" fillId="7" borderId="20" xfId="17" applyNumberFormat="1" applyFont="1" applyFill="1" applyBorder="1" applyAlignment="1">
      <alignment horizontal="center" vertical="center"/>
    </xf>
    <xf numFmtId="170" fontId="44" fillId="0" borderId="8" xfId="17" applyNumberFormat="1" applyFont="1" applyBorder="1" applyAlignment="1">
      <alignment vertical="center"/>
    </xf>
    <xf numFmtId="0" fontId="47" fillId="11" borderId="57" xfId="17" applyFont="1" applyFill="1" applyBorder="1" applyAlignment="1">
      <alignment horizontal="center" vertical="center"/>
    </xf>
    <xf numFmtId="0" fontId="40" fillId="0" borderId="2" xfId="0" applyFont="1" applyBorder="1" applyAlignment="1">
      <alignment horizontal="center" wrapText="1"/>
    </xf>
    <xf numFmtId="170" fontId="40" fillId="0" borderId="2" xfId="0" applyNumberFormat="1" applyFont="1" applyBorder="1" applyAlignment="1">
      <alignment horizontal="center" wrapText="1"/>
    </xf>
    <xf numFmtId="170" fontId="40" fillId="7" borderId="2" xfId="0" applyNumberFormat="1" applyFont="1" applyFill="1" applyBorder="1" applyAlignment="1">
      <alignment horizontal="center" wrapText="1"/>
    </xf>
    <xf numFmtId="170" fontId="40" fillId="0" borderId="2" xfId="0" applyNumberFormat="1" applyFont="1" applyBorder="1" applyAlignment="1">
      <alignment horizontal="center" vertical="center" wrapText="1"/>
    </xf>
    <xf numFmtId="170" fontId="40" fillId="0" borderId="2" xfId="0" applyNumberFormat="1" applyFont="1" applyBorder="1" applyAlignment="1">
      <alignment vertical="center" wrapText="1"/>
    </xf>
    <xf numFmtId="170" fontId="44" fillId="7" borderId="7" xfId="17" applyNumberFormat="1" applyFont="1" applyFill="1" applyBorder="1" applyAlignment="1">
      <alignment horizontal="center" vertical="center"/>
    </xf>
    <xf numFmtId="170" fontId="40" fillId="7" borderId="2" xfId="0" applyNumberFormat="1" applyFont="1" applyFill="1" applyBorder="1" applyAlignment="1">
      <alignment horizontal="center" vertical="center" wrapText="1"/>
    </xf>
    <xf numFmtId="170" fontId="44" fillId="0" borderId="8" xfId="17" applyNumberFormat="1" applyFont="1" applyBorder="1" applyAlignment="1">
      <alignment horizontal="center" vertical="center" wrapText="1"/>
    </xf>
    <xf numFmtId="0" fontId="61" fillId="0" borderId="2" xfId="0" applyFont="1" applyBorder="1" applyAlignment="1">
      <alignment horizontal="center" vertical="center"/>
    </xf>
    <xf numFmtId="170" fontId="40" fillId="7" borderId="2" xfId="0" applyNumberFormat="1" applyFont="1" applyFill="1" applyBorder="1"/>
    <xf numFmtId="170" fontId="40" fillId="0" borderId="2" xfId="0" applyNumberFormat="1" applyFont="1" applyBorder="1"/>
    <xf numFmtId="170" fontId="40" fillId="0" borderId="2" xfId="0" applyNumberFormat="1" applyFont="1" applyBorder="1" applyAlignment="1">
      <alignment horizontal="center" vertical="center"/>
    </xf>
    <xf numFmtId="170" fontId="40" fillId="7" borderId="2" xfId="0" applyNumberFormat="1" applyFont="1" applyFill="1" applyBorder="1" applyAlignment="1">
      <alignment horizontal="center" vertical="center"/>
    </xf>
    <xf numFmtId="0" fontId="40" fillId="0" borderId="7" xfId="0" applyFont="1" applyBorder="1" applyAlignment="1">
      <alignment wrapText="1"/>
    </xf>
    <xf numFmtId="0" fontId="61" fillId="0" borderId="5" xfId="0" applyFont="1" applyBorder="1" applyAlignment="1">
      <alignment horizontal="left" wrapText="1"/>
    </xf>
    <xf numFmtId="170" fontId="44" fillId="7" borderId="7" xfId="17" applyNumberFormat="1" applyFont="1" applyFill="1" applyBorder="1" applyAlignment="1">
      <alignment horizontal="center" vertical="center" wrapText="1"/>
    </xf>
    <xf numFmtId="0" fontId="47" fillId="0" borderId="32" xfId="0" applyFont="1" applyBorder="1" applyAlignment="1">
      <alignment horizontal="center"/>
    </xf>
    <xf numFmtId="0" fontId="47" fillId="0" borderId="46" xfId="0" applyFont="1" applyBorder="1"/>
    <xf numFmtId="0" fontId="47" fillId="0" borderId="46" xfId="0" applyFont="1" applyBorder="1" applyAlignment="1">
      <alignment horizontal="center"/>
    </xf>
    <xf numFmtId="0" fontId="44" fillId="0" borderId="47" xfId="0" applyFont="1" applyBorder="1" applyAlignment="1">
      <alignment horizontal="center"/>
    </xf>
    <xf numFmtId="168" fontId="47" fillId="0" borderId="47" xfId="0" applyNumberFormat="1" applyFont="1" applyBorder="1"/>
    <xf numFmtId="168" fontId="47" fillId="0" borderId="34" xfId="0" applyNumberFormat="1" applyFont="1" applyBorder="1"/>
    <xf numFmtId="0" fontId="47" fillId="0" borderId="2" xfId="0" applyFont="1" applyBorder="1" applyAlignment="1">
      <alignment horizontal="left"/>
    </xf>
    <xf numFmtId="0" fontId="44" fillId="0" borderId="7" xfId="0" applyFont="1" applyBorder="1" applyAlignment="1">
      <alignment horizontal="center"/>
    </xf>
    <xf numFmtId="168" fontId="47" fillId="0" borderId="7" xfId="0" applyNumberFormat="1" applyFont="1" applyBorder="1"/>
    <xf numFmtId="168" fontId="47" fillId="0" borderId="40" xfId="0" applyNumberFormat="1" applyFont="1" applyBorder="1"/>
    <xf numFmtId="0" fontId="47" fillId="14" borderId="2" xfId="0" applyFont="1" applyFill="1" applyBorder="1"/>
    <xf numFmtId="0" fontId="44" fillId="14" borderId="2" xfId="0" applyFont="1" applyFill="1" applyBorder="1" applyAlignment="1">
      <alignment horizontal="center"/>
    </xf>
    <xf numFmtId="0" fontId="44" fillId="14" borderId="7" xfId="0" applyFont="1" applyFill="1" applyBorder="1" applyAlignment="1">
      <alignment horizontal="center"/>
    </xf>
    <xf numFmtId="168" fontId="44" fillId="14" borderId="7" xfId="0" applyNumberFormat="1" applyFont="1" applyFill="1" applyBorder="1"/>
    <xf numFmtId="168" fontId="47" fillId="14" borderId="40" xfId="0" applyNumberFormat="1" applyFont="1" applyFill="1" applyBorder="1"/>
    <xf numFmtId="0" fontId="47" fillId="11" borderId="64" xfId="0" applyFont="1" applyFill="1" applyBorder="1" applyAlignment="1">
      <alignment horizontal="center" vertical="center"/>
    </xf>
    <xf numFmtId="0" fontId="47" fillId="0" borderId="35" xfId="0" applyFont="1" applyBorder="1" applyAlignment="1">
      <alignment horizontal="center"/>
    </xf>
    <xf numFmtId="0" fontId="47" fillId="0" borderId="36" xfId="0" applyFont="1" applyBorder="1"/>
    <xf numFmtId="0" fontId="47" fillId="0" borderId="37" xfId="0" applyFont="1" applyBorder="1"/>
    <xf numFmtId="0" fontId="47" fillId="0" borderId="38" xfId="0" applyFont="1" applyBorder="1"/>
    <xf numFmtId="168" fontId="47" fillId="0" borderId="38" xfId="0" applyNumberFormat="1" applyFont="1" applyBorder="1"/>
    <xf numFmtId="168" fontId="44" fillId="0" borderId="30" xfId="0" applyNumberFormat="1" applyFont="1" applyBorder="1"/>
    <xf numFmtId="49" fontId="49" fillId="0" borderId="36" xfId="0" applyNumberFormat="1" applyFont="1" applyBorder="1" applyAlignment="1">
      <alignment horizontal="left"/>
    </xf>
    <xf numFmtId="49" fontId="49" fillId="0" borderId="37" xfId="0" applyNumberFormat="1" applyFont="1" applyBorder="1" applyAlignment="1">
      <alignment horizontal="center"/>
    </xf>
    <xf numFmtId="168" fontId="49" fillId="0" borderId="30" xfId="0" applyNumberFormat="1" applyFont="1" applyBorder="1" applyAlignment="1">
      <alignment horizontal="left"/>
    </xf>
    <xf numFmtId="49" fontId="50" fillId="0" borderId="38" xfId="0" applyNumberFormat="1" applyFont="1" applyBorder="1" applyAlignment="1">
      <alignment horizontal="center"/>
    </xf>
    <xf numFmtId="168" fontId="49" fillId="0" borderId="38" xfId="0" applyNumberFormat="1" applyFont="1" applyBorder="1" applyAlignment="1">
      <alignment horizontal="left"/>
    </xf>
    <xf numFmtId="49" fontId="49" fillId="0" borderId="0" xfId="0" applyNumberFormat="1" applyFont="1" applyAlignment="1">
      <alignment horizontal="left"/>
    </xf>
    <xf numFmtId="0" fontId="40" fillId="0" borderId="0" xfId="0" applyFont="1" applyAlignment="1">
      <alignment vertical="center"/>
    </xf>
    <xf numFmtId="0" fontId="40" fillId="0" borderId="37" xfId="0" applyFont="1" applyBorder="1" applyAlignment="1">
      <alignment horizontal="center" vertical="center"/>
    </xf>
    <xf numFmtId="168" fontId="44" fillId="0" borderId="38" xfId="0" applyNumberFormat="1" applyFont="1" applyBorder="1"/>
    <xf numFmtId="0" fontId="44" fillId="0" borderId="65" xfId="0" applyFont="1" applyBorder="1" applyAlignment="1">
      <alignment horizontal="center"/>
    </xf>
    <xf numFmtId="0" fontId="47" fillId="0" borderId="63" xfId="0" applyFont="1" applyBorder="1" applyAlignment="1">
      <alignment horizontal="right"/>
    </xf>
    <xf numFmtId="0" fontId="44" fillId="0" borderId="49" xfId="0" applyFont="1" applyBorder="1" applyAlignment="1">
      <alignment horizontal="center"/>
    </xf>
    <xf numFmtId="0" fontId="44" fillId="0" borderId="50" xfId="0" applyFont="1" applyBorder="1" applyAlignment="1">
      <alignment horizontal="center"/>
    </xf>
    <xf numFmtId="168" fontId="47" fillId="0" borderId="49" xfId="0" applyNumberFormat="1" applyFont="1" applyBorder="1"/>
    <xf numFmtId="168" fontId="44" fillId="0" borderId="66" xfId="0" applyNumberFormat="1" applyFont="1" applyBorder="1"/>
    <xf numFmtId="168" fontId="47" fillId="0" borderId="30" xfId="0" applyNumberFormat="1" applyFont="1" applyBorder="1"/>
    <xf numFmtId="49" fontId="44" fillId="0" borderId="36" xfId="0" applyNumberFormat="1" applyFont="1" applyBorder="1" applyAlignment="1">
      <alignment horizontal="left"/>
    </xf>
    <xf numFmtId="0" fontId="44" fillId="0" borderId="37" xfId="0" applyFont="1" applyBorder="1"/>
    <xf numFmtId="0" fontId="44" fillId="0" borderId="37" xfId="0" applyFont="1" applyBorder="1" applyAlignment="1">
      <alignment horizontal="center"/>
    </xf>
    <xf numFmtId="0" fontId="44" fillId="0" borderId="38" xfId="0" applyFont="1" applyBorder="1" applyAlignment="1">
      <alignment horizontal="center"/>
    </xf>
    <xf numFmtId="0" fontId="47" fillId="0" borderId="37" xfId="0" applyFont="1" applyBorder="1" applyAlignment="1">
      <alignment horizontal="center"/>
    </xf>
    <xf numFmtId="0" fontId="47" fillId="0" borderId="38" xfId="0" applyFont="1" applyBorder="1" applyAlignment="1">
      <alignment horizontal="center"/>
    </xf>
    <xf numFmtId="49" fontId="50" fillId="0" borderId="36" xfId="0" applyNumberFormat="1" applyFont="1" applyBorder="1" applyAlignment="1">
      <alignment horizontal="left"/>
    </xf>
    <xf numFmtId="0" fontId="50" fillId="0" borderId="37" xfId="0" applyFont="1" applyBorder="1" applyAlignment="1">
      <alignment horizontal="center"/>
    </xf>
    <xf numFmtId="0" fontId="50" fillId="0" borderId="38" xfId="0" applyFont="1" applyBorder="1" applyAlignment="1">
      <alignment horizontal="center"/>
    </xf>
    <xf numFmtId="0" fontId="44" fillId="0" borderId="0" xfId="0" applyFont="1" applyAlignment="1">
      <alignment vertical="center"/>
    </xf>
    <xf numFmtId="0" fontId="61" fillId="0" borderId="0" xfId="0" applyFont="1" applyAlignment="1">
      <alignment vertical="center"/>
    </xf>
    <xf numFmtId="49" fontId="44" fillId="0" borderId="36" xfId="0" applyNumberFormat="1" applyFont="1" applyBorder="1"/>
    <xf numFmtId="49" fontId="47" fillId="0" borderId="36" xfId="0" applyNumberFormat="1" applyFont="1" applyBorder="1" applyAlignment="1">
      <alignment wrapText="1"/>
    </xf>
    <xf numFmtId="0" fontId="44" fillId="0" borderId="36" xfId="0" applyFont="1" applyBorder="1"/>
    <xf numFmtId="0" fontId="47" fillId="0" borderId="49" xfId="0" applyFont="1" applyBorder="1" applyAlignment="1">
      <alignment horizontal="right"/>
    </xf>
    <xf numFmtId="0" fontId="47" fillId="0" borderId="36" xfId="0" applyFont="1" applyBorder="1" applyAlignment="1">
      <alignment horizontal="left"/>
    </xf>
    <xf numFmtId="168" fontId="44" fillId="0" borderId="30" xfId="0" applyNumberFormat="1" applyFont="1" applyBorder="1" applyAlignment="1">
      <alignment vertical="center"/>
    </xf>
    <xf numFmtId="0" fontId="44" fillId="0" borderId="37" xfId="0" applyFont="1" applyBorder="1" applyAlignment="1">
      <alignment vertical="center"/>
    </xf>
    <xf numFmtId="0" fontId="44" fillId="0" borderId="39" xfId="0" applyFont="1" applyBorder="1" applyAlignment="1">
      <alignment horizontal="center"/>
    </xf>
    <xf numFmtId="0" fontId="44" fillId="0" borderId="2" xfId="0" applyFont="1" applyBorder="1" applyAlignment="1">
      <alignment horizontal="center"/>
    </xf>
    <xf numFmtId="168" fontId="47" fillId="0" borderId="2" xfId="0" applyNumberFormat="1" applyFont="1" applyBorder="1"/>
    <xf numFmtId="0" fontId="47" fillId="0" borderId="5" xfId="0" applyFont="1" applyBorder="1" applyAlignment="1">
      <alignment horizontal="center"/>
    </xf>
    <xf numFmtId="168" fontId="47" fillId="0" borderId="50" xfId="0" applyNumberFormat="1" applyFont="1" applyBorder="1"/>
    <xf numFmtId="0" fontId="47" fillId="11" borderId="32" xfId="0" applyFont="1" applyFill="1" applyBorder="1" applyAlignment="1">
      <alignment horizontal="center" vertical="center"/>
    </xf>
    <xf numFmtId="0" fontId="47" fillId="11" borderId="33" xfId="0" applyFont="1" applyFill="1" applyBorder="1" applyAlignment="1">
      <alignment horizontal="center" vertical="center"/>
    </xf>
    <xf numFmtId="0" fontId="47" fillId="11" borderId="34" xfId="0" applyFont="1" applyFill="1" applyBorder="1" applyAlignment="1">
      <alignment horizontal="center" vertical="center"/>
    </xf>
    <xf numFmtId="0" fontId="44" fillId="0" borderId="43" xfId="0" applyFont="1" applyBorder="1" applyAlignment="1">
      <alignment horizontal="center"/>
    </xf>
    <xf numFmtId="0" fontId="47" fillId="0" borderId="41" xfId="0" applyFont="1" applyBorder="1" applyAlignment="1">
      <alignment horizontal="center"/>
    </xf>
    <xf numFmtId="0" fontId="44" fillId="0" borderId="8" xfId="0" applyFont="1" applyBorder="1" applyAlignment="1">
      <alignment horizontal="center"/>
    </xf>
    <xf numFmtId="0" fontId="44" fillId="0" borderId="20" xfId="0" applyFont="1" applyBorder="1" applyAlignment="1">
      <alignment horizontal="center"/>
    </xf>
    <xf numFmtId="168" fontId="47" fillId="0" borderId="20" xfId="0" applyNumberFormat="1" applyFont="1" applyBorder="1"/>
    <xf numFmtId="168" fontId="47" fillId="0" borderId="44" xfId="0" applyNumberFormat="1" applyFont="1" applyBorder="1"/>
    <xf numFmtId="0" fontId="44" fillId="0" borderId="29" xfId="0" applyFont="1" applyBorder="1" applyAlignment="1">
      <alignment horizontal="center"/>
    </xf>
    <xf numFmtId="0" fontId="47" fillId="0" borderId="36" xfId="0" applyFont="1" applyBorder="1" applyAlignment="1">
      <alignment horizontal="center"/>
    </xf>
    <xf numFmtId="0" fontId="47" fillId="0" borderId="48" xfId="0" applyFont="1" applyBorder="1" applyAlignment="1">
      <alignment horizontal="center"/>
    </xf>
    <xf numFmtId="0" fontId="65" fillId="0" borderId="2" xfId="0" applyFont="1" applyBorder="1" applyAlignment="1">
      <alignment horizontal="center" vertical="center" wrapText="1"/>
    </xf>
    <xf numFmtId="0" fontId="65" fillId="0" borderId="2" xfId="0" applyFont="1" applyBorder="1" applyAlignment="1">
      <alignment vertical="center" wrapText="1"/>
    </xf>
    <xf numFmtId="3" fontId="65" fillId="0" borderId="2" xfId="0" applyNumberFormat="1" applyFont="1" applyBorder="1" applyAlignment="1">
      <alignment vertical="center" wrapText="1"/>
    </xf>
    <xf numFmtId="3" fontId="64" fillId="7" borderId="2" xfId="0" applyNumberFormat="1" applyFont="1" applyFill="1" applyBorder="1" applyAlignment="1">
      <alignment vertical="center" wrapText="1"/>
    </xf>
    <xf numFmtId="3" fontId="64" fillId="0" borderId="2" xfId="0" applyNumberFormat="1" applyFont="1" applyBorder="1" applyAlignment="1">
      <alignment vertical="center" wrapText="1"/>
    </xf>
    <xf numFmtId="0" fontId="64" fillId="14" borderId="2" xfId="0" applyFont="1" applyFill="1" applyBorder="1" applyAlignment="1">
      <alignment vertical="center" wrapText="1"/>
    </xf>
    <xf numFmtId="0" fontId="61" fillId="14" borderId="2" xfId="0" applyFont="1" applyFill="1" applyBorder="1"/>
    <xf numFmtId="3" fontId="64" fillId="14" borderId="2" xfId="0" applyNumberFormat="1" applyFont="1" applyFill="1" applyBorder="1" applyAlignment="1">
      <alignment vertical="center" wrapText="1"/>
    </xf>
    <xf numFmtId="3" fontId="61" fillId="14" borderId="2" xfId="0" applyNumberFormat="1" applyFont="1" applyFill="1" applyBorder="1" applyAlignment="1">
      <alignment horizontal="right"/>
    </xf>
    <xf numFmtId="0" fontId="35" fillId="8" borderId="13" xfId="0" applyFont="1" applyFill="1" applyBorder="1" applyAlignment="1">
      <alignment horizontal="center" vertical="center"/>
    </xf>
    <xf numFmtId="0" fontId="35" fillId="8" borderId="14" xfId="0" applyFont="1" applyFill="1" applyBorder="1" applyAlignment="1">
      <alignment horizontal="center" vertical="center"/>
    </xf>
    <xf numFmtId="0" fontId="37" fillId="0" borderId="2" xfId="0" applyFont="1" applyBorder="1" applyAlignment="1">
      <alignment vertical="center"/>
    </xf>
    <xf numFmtId="0" fontId="36" fillId="0" borderId="2" xfId="0" applyFont="1" applyBorder="1" applyAlignment="1">
      <alignment horizontal="center" vertical="center"/>
    </xf>
    <xf numFmtId="0" fontId="36" fillId="0" borderId="16" xfId="0" applyFont="1" applyBorder="1" applyAlignment="1">
      <alignment horizontal="center" vertical="center"/>
    </xf>
    <xf numFmtId="0" fontId="36" fillId="8" borderId="14" xfId="0" applyFont="1" applyFill="1" applyBorder="1" applyAlignment="1">
      <alignment horizontal="center" vertical="center"/>
    </xf>
    <xf numFmtId="0" fontId="36" fillId="8" borderId="15" xfId="0" applyFont="1" applyFill="1" applyBorder="1" applyAlignment="1">
      <alignment horizontal="center" vertical="center"/>
    </xf>
    <xf numFmtId="0" fontId="58" fillId="8" borderId="8" xfId="16" applyFont="1" applyFill="1" applyBorder="1" applyAlignment="1">
      <alignment horizontal="center" vertical="center"/>
    </xf>
    <xf numFmtId="0" fontId="55" fillId="8" borderId="8" xfId="16" applyFont="1" applyFill="1" applyBorder="1" applyAlignment="1" applyProtection="1">
      <alignment horizontal="left" vertical="center"/>
      <protection locked="0"/>
    </xf>
    <xf numFmtId="0" fontId="55" fillId="8" borderId="8" xfId="16" applyFont="1" applyFill="1" applyBorder="1" applyAlignment="1" applyProtection="1">
      <alignment horizontal="left"/>
      <protection locked="0"/>
    </xf>
    <xf numFmtId="0" fontId="55" fillId="8" borderId="8" xfId="16" applyFont="1" applyFill="1" applyBorder="1" applyAlignment="1" applyProtection="1">
      <alignment horizontal="center" vertical="center"/>
      <protection locked="0"/>
    </xf>
    <xf numFmtId="1" fontId="55" fillId="8" borderId="8" xfId="16" applyNumberFormat="1" applyFont="1" applyFill="1" applyBorder="1" applyAlignment="1" applyProtection="1">
      <alignment horizontal="center" vertical="center"/>
      <protection locked="0"/>
    </xf>
    <xf numFmtId="170" fontId="19" fillId="8" borderId="2" xfId="16" applyNumberFormat="1" applyFont="1" applyFill="1" applyBorder="1" applyAlignment="1">
      <alignment horizontal="center" vertical="center"/>
    </xf>
    <xf numFmtId="0" fontId="19" fillId="8" borderId="2" xfId="16" applyFont="1" applyFill="1" applyBorder="1" applyAlignment="1">
      <alignment horizontal="center" vertical="center"/>
    </xf>
    <xf numFmtId="0" fontId="27" fillId="0" borderId="24" xfId="0" applyFont="1" applyBorder="1" applyAlignment="1">
      <alignment horizontal="center" vertical="center" wrapText="1"/>
    </xf>
    <xf numFmtId="168" fontId="66" fillId="0" borderId="2" xfId="16" applyNumberFormat="1" applyFont="1" applyBorder="1" applyAlignment="1">
      <alignment vertical="center"/>
    </xf>
    <xf numFmtId="165" fontId="27" fillId="0" borderId="0" xfId="1" applyNumberFormat="1" applyFont="1"/>
    <xf numFmtId="0" fontId="7" fillId="0" borderId="5" xfId="6" applyFont="1" applyBorder="1" applyAlignment="1">
      <alignment vertical="center" wrapText="1"/>
    </xf>
    <xf numFmtId="38" fontId="27" fillId="0" borderId="2" xfId="13" applyNumberFormat="1" applyFont="1" applyFill="1" applyBorder="1" applyAlignment="1"/>
    <xf numFmtId="168" fontId="47" fillId="0" borderId="66" xfId="0" applyNumberFormat="1" applyFont="1" applyBorder="1"/>
    <xf numFmtId="0" fontId="54" fillId="0" borderId="0" xfId="0" applyFont="1" applyAlignment="1">
      <alignment horizontal="center" vertical="center"/>
    </xf>
    <xf numFmtId="0" fontId="47" fillId="0" borderId="5" xfId="0" applyFont="1" applyBorder="1"/>
    <xf numFmtId="0" fontId="44" fillId="0" borderId="6" xfId="0" applyFont="1" applyBorder="1" applyAlignment="1">
      <alignment horizontal="center"/>
    </xf>
    <xf numFmtId="168" fontId="44" fillId="0" borderId="6" xfId="0" applyNumberFormat="1" applyFont="1" applyBorder="1"/>
    <xf numFmtId="0" fontId="47" fillId="0" borderId="0" xfId="0" applyFont="1" applyAlignment="1">
      <alignment vertical="center"/>
    </xf>
    <xf numFmtId="0" fontId="44" fillId="0" borderId="38" xfId="0" applyFont="1" applyBorder="1" applyAlignment="1">
      <alignment vertical="center"/>
    </xf>
    <xf numFmtId="0" fontId="47" fillId="0" borderId="63" xfId="0" applyFont="1" applyBorder="1" applyAlignment="1">
      <alignment horizontal="center"/>
    </xf>
    <xf numFmtId="0" fontId="47" fillId="0" borderId="0" xfId="0" applyFont="1" applyAlignment="1">
      <alignment horizontal="center"/>
    </xf>
    <xf numFmtId="0" fontId="44" fillId="0" borderId="0" xfId="0" applyFont="1" applyAlignment="1">
      <alignment horizontal="center"/>
    </xf>
    <xf numFmtId="168" fontId="47" fillId="0" borderId="0" xfId="0" applyNumberFormat="1" applyFont="1"/>
    <xf numFmtId="168" fontId="44" fillId="0" borderId="0" xfId="0" applyNumberFormat="1" applyFont="1"/>
    <xf numFmtId="168" fontId="44" fillId="0" borderId="38" xfId="0" applyNumberFormat="1" applyFont="1" applyBorder="1" applyAlignment="1">
      <alignment vertical="center"/>
    </xf>
    <xf numFmtId="0" fontId="67" fillId="0" borderId="0" xfId="0" applyFont="1" applyAlignment="1">
      <alignment horizontal="center" vertical="center"/>
    </xf>
    <xf numFmtId="3" fontId="54" fillId="0" borderId="0" xfId="0" applyNumberFormat="1" applyFont="1" applyAlignment="1">
      <alignment horizontal="center" vertical="center"/>
    </xf>
    <xf numFmtId="170" fontId="53" fillId="0" borderId="0" xfId="0" applyNumberFormat="1" applyFont="1" applyAlignment="1">
      <alignment horizontal="center" vertical="center"/>
    </xf>
    <xf numFmtId="170" fontId="61" fillId="0" borderId="0" xfId="0" applyNumberFormat="1" applyFont="1"/>
    <xf numFmtId="165" fontId="4" fillId="0" borderId="10" xfId="1" applyNumberFormat="1" applyFont="1" applyBorder="1" applyAlignment="1">
      <alignment horizontal="center" vertical="center"/>
    </xf>
    <xf numFmtId="0" fontId="21" fillId="0" borderId="2" xfId="0" applyFont="1" applyBorder="1" applyAlignment="1">
      <alignment wrapText="1"/>
    </xf>
    <xf numFmtId="0" fontId="21" fillId="0" borderId="16" xfId="0" applyFont="1" applyBorder="1" applyAlignment="1">
      <alignment horizontal="center" vertical="center"/>
    </xf>
    <xf numFmtId="38" fontId="27" fillId="0" borderId="2" xfId="13" applyNumberFormat="1" applyFont="1" applyFill="1" applyBorder="1" applyAlignment="1">
      <alignment horizontal="right"/>
    </xf>
    <xf numFmtId="0" fontId="27" fillId="0" borderId="5" xfId="0" applyFont="1" applyBorder="1" applyAlignment="1">
      <alignment vertical="center" wrapText="1"/>
    </xf>
    <xf numFmtId="0" fontId="37" fillId="0" borderId="6" xfId="0" applyFont="1" applyBorder="1" applyAlignment="1">
      <alignment horizontal="center" vertical="center"/>
    </xf>
    <xf numFmtId="3" fontId="37" fillId="0" borderId="6" xfId="0" applyNumberFormat="1" applyFont="1" applyBorder="1" applyAlignment="1">
      <alignment horizontal="center" vertical="center"/>
    </xf>
    <xf numFmtId="3" fontId="36" fillId="0" borderId="6" xfId="0" applyNumberFormat="1" applyFont="1" applyBorder="1" applyAlignment="1">
      <alignment horizontal="center" vertical="center"/>
    </xf>
    <xf numFmtId="3" fontId="0" fillId="0" borderId="0" xfId="0" applyNumberFormat="1"/>
    <xf numFmtId="0" fontId="2" fillId="0" borderId="2" xfId="0" quotePrefix="1" applyFont="1" applyBorder="1" applyAlignment="1">
      <alignment horizontal="center" vertical="center" wrapText="1"/>
    </xf>
    <xf numFmtId="0" fontId="40" fillId="2" borderId="2" xfId="0" applyFont="1" applyFill="1" applyBorder="1" applyAlignment="1">
      <alignment horizontal="center" vertical="center" wrapText="1"/>
    </xf>
    <xf numFmtId="0" fontId="68" fillId="0" borderId="2" xfId="0" applyFont="1" applyBorder="1" applyAlignment="1">
      <alignment horizontal="center" vertical="center" wrapText="1"/>
    </xf>
    <xf numFmtId="0" fontId="21" fillId="0" borderId="2" xfId="0" applyFont="1" applyBorder="1" applyAlignment="1">
      <alignment vertical="center" wrapText="1"/>
    </xf>
    <xf numFmtId="0" fontId="68" fillId="0" borderId="2" xfId="0" applyFont="1" applyBorder="1" applyAlignment="1">
      <alignment vertical="center" wrapText="1"/>
    </xf>
    <xf numFmtId="3" fontId="68" fillId="0" borderId="2" xfId="0" applyNumberFormat="1" applyFont="1" applyBorder="1" applyAlignment="1">
      <alignment vertical="center" wrapText="1"/>
    </xf>
    <xf numFmtId="2" fontId="2" fillId="0" borderId="2" xfId="0" applyNumberFormat="1" applyFont="1" applyFill="1" applyBorder="1" applyAlignment="1">
      <alignment horizontal="center" vertical="center"/>
    </xf>
    <xf numFmtId="168" fontId="44" fillId="0" borderId="38" xfId="0" applyNumberFormat="1" applyFont="1" applyBorder="1" applyAlignment="1">
      <alignment horizontal="center"/>
    </xf>
    <xf numFmtId="0" fontId="47" fillId="0" borderId="2" xfId="0" applyFont="1" applyBorder="1" applyAlignment="1">
      <alignment horizontal="center"/>
    </xf>
    <xf numFmtId="0" fontId="38" fillId="0" borderId="2" xfId="0" applyFont="1" applyBorder="1" applyAlignment="1">
      <alignment horizontal="center" vertical="center" wrapText="1"/>
    </xf>
    <xf numFmtId="0" fontId="4" fillId="2" borderId="2" xfId="0" applyFont="1" applyFill="1" applyBorder="1" applyAlignment="1">
      <alignment horizontal="center" vertical="center"/>
    </xf>
    <xf numFmtId="0" fontId="2" fillId="0" borderId="16" xfId="0" applyFont="1" applyFill="1" applyBorder="1" applyAlignment="1">
      <alignment wrapText="1"/>
    </xf>
    <xf numFmtId="0" fontId="40" fillId="0" borderId="2" xfId="0" applyFont="1" applyBorder="1" applyAlignment="1">
      <alignment horizontal="left" wrapText="1"/>
    </xf>
    <xf numFmtId="0" fontId="40" fillId="0" borderId="2" xfId="0" applyFont="1" applyBorder="1" applyAlignment="1">
      <alignment horizontal="left"/>
    </xf>
    <xf numFmtId="170" fontId="61" fillId="7" borderId="1" xfId="0" applyNumberFormat="1" applyFont="1" applyFill="1" applyBorder="1" applyAlignment="1">
      <alignment horizontal="right"/>
    </xf>
    <xf numFmtId="49" fontId="69" fillId="0" borderId="36" xfId="0" applyNumberFormat="1" applyFont="1" applyBorder="1" applyAlignment="1">
      <alignment horizontal="left"/>
    </xf>
    <xf numFmtId="168" fontId="21" fillId="0" borderId="2" xfId="0" applyNumberFormat="1" applyFont="1" applyBorder="1" applyAlignment="1">
      <alignment horizontal="center" vertical="center"/>
    </xf>
    <xf numFmtId="0" fontId="7" fillId="0" borderId="2" xfId="0" applyFont="1" applyBorder="1" applyAlignment="1">
      <alignment vertical="center" wrapText="1"/>
    </xf>
    <xf numFmtId="0" fontId="4" fillId="0" borderId="2" xfId="0" applyFont="1" applyBorder="1" applyAlignment="1">
      <alignment horizontal="left" vertical="center" wrapText="1"/>
    </xf>
    <xf numFmtId="0" fontId="4" fillId="0" borderId="5" xfId="6" applyFont="1" applyBorder="1" applyAlignment="1">
      <alignment vertical="center" wrapText="1"/>
    </xf>
    <xf numFmtId="0" fontId="9" fillId="0" borderId="2" xfId="16" applyFont="1" applyFill="1" applyBorder="1" applyAlignment="1">
      <alignment vertical="center" wrapText="1"/>
    </xf>
    <xf numFmtId="0" fontId="45" fillId="0" borderId="0" xfId="0" applyFont="1"/>
    <xf numFmtId="0" fontId="47" fillId="0" borderId="2" xfId="0" applyFont="1" applyBorder="1"/>
    <xf numFmtId="168" fontId="44" fillId="0" borderId="2" xfId="0" applyNumberFormat="1" applyFont="1" applyBorder="1"/>
    <xf numFmtId="0" fontId="47" fillId="0" borderId="2" xfId="0" applyFont="1" applyBorder="1" applyAlignment="1">
      <alignment horizontal="center" vertical="center"/>
    </xf>
    <xf numFmtId="0" fontId="45" fillId="0" borderId="0" xfId="3" applyFont="1" applyBorder="1" applyAlignment="1">
      <alignment horizontal="center"/>
    </xf>
    <xf numFmtId="0" fontId="48" fillId="14" borderId="2" xfId="0" applyFont="1" applyFill="1" applyBorder="1" applyAlignment="1">
      <alignment horizontal="center"/>
    </xf>
    <xf numFmtId="0" fontId="47" fillId="14" borderId="2" xfId="0" applyFont="1" applyFill="1" applyBorder="1" applyAlignment="1">
      <alignment horizontal="right"/>
    </xf>
    <xf numFmtId="0" fontId="45" fillId="14" borderId="2" xfId="0" applyFont="1" applyFill="1" applyBorder="1" applyAlignment="1">
      <alignment horizontal="center"/>
    </xf>
    <xf numFmtId="168" fontId="45" fillId="14" borderId="2" xfId="0" applyNumberFormat="1" applyFont="1" applyFill="1" applyBorder="1"/>
    <xf numFmtId="168" fontId="47" fillId="14" borderId="2" xfId="0" applyNumberFormat="1" applyFont="1" applyFill="1" applyBorder="1"/>
    <xf numFmtId="0" fontId="64" fillId="14" borderId="5" xfId="0" applyFont="1" applyFill="1" applyBorder="1" applyAlignment="1">
      <alignment horizontal="center" vertical="center" wrapText="1"/>
    </xf>
    <xf numFmtId="0" fontId="11" fillId="0" borderId="2" xfId="0" applyFont="1" applyBorder="1" applyAlignment="1">
      <alignment horizontal="center" vertical="center"/>
    </xf>
    <xf numFmtId="168" fontId="4" fillId="0" borderId="2" xfId="3" applyNumberFormat="1" applyFont="1" applyBorder="1"/>
    <xf numFmtId="168" fontId="7" fillId="0" borderId="2" xfId="3" applyNumberFormat="1" applyFont="1" applyBorder="1"/>
    <xf numFmtId="0" fontId="70" fillId="0" borderId="2" xfId="3" applyFont="1" applyBorder="1" applyAlignment="1">
      <alignment horizontal="center" vertical="center"/>
    </xf>
    <xf numFmtId="0" fontId="7" fillId="0" borderId="2" xfId="3" applyFont="1" applyBorder="1" applyAlignment="1">
      <alignment horizontal="center"/>
    </xf>
    <xf numFmtId="0" fontId="7" fillId="0" borderId="2" xfId="3" applyFont="1" applyBorder="1" applyAlignment="1">
      <alignment wrapText="1"/>
    </xf>
    <xf numFmtId="0" fontId="7" fillId="0" borderId="2" xfId="3" applyFont="1" applyBorder="1"/>
    <xf numFmtId="0" fontId="7" fillId="0" borderId="2" xfId="3" applyFont="1" applyBorder="1" applyAlignment="1">
      <alignment horizontal="center" vertical="center"/>
    </xf>
    <xf numFmtId="0" fontId="4" fillId="0" borderId="2" xfId="3" applyFont="1" applyBorder="1" applyAlignment="1">
      <alignment horizontal="center"/>
    </xf>
    <xf numFmtId="49" fontId="71" fillId="0" borderId="2" xfId="3" applyNumberFormat="1" applyFont="1" applyBorder="1" applyAlignment="1">
      <alignment horizontal="left"/>
    </xf>
    <xf numFmtId="168" fontId="71" fillId="0" borderId="2" xfId="3" applyNumberFormat="1" applyFont="1" applyBorder="1" applyAlignment="1">
      <alignment horizontal="left"/>
    </xf>
    <xf numFmtId="0" fontId="72" fillId="0" borderId="2" xfId="3" applyFont="1" applyBorder="1" applyAlignment="1">
      <alignment horizontal="left"/>
    </xf>
    <xf numFmtId="0" fontId="4" fillId="0" borderId="2" xfId="3" applyFont="1" applyBorder="1"/>
    <xf numFmtId="0" fontId="7" fillId="0" borderId="2" xfId="3" applyFont="1" applyBorder="1" applyAlignment="1">
      <alignment horizontal="left" vertical="center" wrapText="1"/>
    </xf>
    <xf numFmtId="0" fontId="4" fillId="0" borderId="2" xfId="3" applyFont="1" applyBorder="1" applyAlignment="1">
      <alignment horizontal="center" vertical="center"/>
    </xf>
    <xf numFmtId="168" fontId="7" fillId="0" borderId="2" xfId="3" applyNumberFormat="1" applyFont="1" applyBorder="1" applyAlignment="1">
      <alignment horizontal="right" vertical="center"/>
    </xf>
    <xf numFmtId="0" fontId="38" fillId="0" borderId="2" xfId="3" applyFont="1" applyBorder="1" applyAlignment="1">
      <alignment horizontal="center" vertical="center"/>
    </xf>
    <xf numFmtId="0" fontId="7" fillId="0" borderId="2" xfId="3" applyFont="1" applyBorder="1" applyAlignment="1">
      <alignment horizontal="right"/>
    </xf>
    <xf numFmtId="49" fontId="7" fillId="0" borderId="2" xfId="3" applyNumberFormat="1" applyFont="1" applyBorder="1"/>
    <xf numFmtId="49" fontId="7" fillId="0" borderId="2" xfId="3" applyNumberFormat="1" applyFont="1" applyBorder="1" applyAlignment="1">
      <alignment wrapText="1"/>
    </xf>
    <xf numFmtId="49" fontId="4" fillId="0" borderId="2" xfId="3" applyNumberFormat="1" applyFont="1" applyBorder="1"/>
    <xf numFmtId="0" fontId="4" fillId="0" borderId="2" xfId="3" applyFont="1" applyBorder="1" applyAlignment="1">
      <alignment horizontal="left" vertical="center" wrapText="1"/>
    </xf>
    <xf numFmtId="168" fontId="7" fillId="0" borderId="2" xfId="3" applyNumberFormat="1" applyFont="1" applyBorder="1" applyAlignment="1">
      <alignment vertical="center"/>
    </xf>
    <xf numFmtId="49" fontId="38" fillId="0" borderId="2" xfId="3" applyNumberFormat="1" applyFont="1" applyBorder="1"/>
    <xf numFmtId="0" fontId="38" fillId="0" borderId="2" xfId="3" applyFont="1" applyBorder="1" applyAlignment="1">
      <alignment horizontal="center"/>
    </xf>
    <xf numFmtId="168" fontId="38" fillId="0" borderId="2" xfId="3" applyNumberFormat="1" applyFont="1" applyBorder="1"/>
    <xf numFmtId="0" fontId="72" fillId="0" borderId="2" xfId="3" applyFont="1" applyBorder="1" applyAlignment="1">
      <alignment horizontal="center"/>
    </xf>
    <xf numFmtId="168" fontId="4" fillId="0" borderId="2" xfId="3" applyNumberFormat="1" applyFont="1" applyBorder="1" applyAlignment="1">
      <alignment horizontal="center" vertical="center"/>
    </xf>
    <xf numFmtId="0" fontId="7" fillId="0" borderId="2" xfId="3" applyFont="1" applyBorder="1" applyAlignment="1">
      <alignment horizontal="center" wrapText="1"/>
    </xf>
    <xf numFmtId="168" fontId="7" fillId="0" borderId="2" xfId="3" applyNumberFormat="1" applyFont="1" applyBorder="1" applyAlignment="1">
      <alignment wrapText="1"/>
    </xf>
    <xf numFmtId="168" fontId="4" fillId="0" borderId="2" xfId="3" applyNumberFormat="1" applyFont="1" applyBorder="1" applyAlignment="1">
      <alignment horizontal="center" wrapText="1"/>
    </xf>
    <xf numFmtId="0" fontId="73" fillId="0" borderId="2" xfId="3" applyFont="1" applyBorder="1" applyAlignment="1">
      <alignment horizontal="center" vertical="center"/>
    </xf>
    <xf numFmtId="0" fontId="7" fillId="0" borderId="2" xfId="3" applyFont="1" applyBorder="1" applyAlignment="1">
      <alignment horizontal="left"/>
    </xf>
    <xf numFmtId="168" fontId="7" fillId="0" borderId="2" xfId="3" applyNumberFormat="1" applyFont="1" applyBorder="1" applyAlignment="1">
      <alignment horizontal="center" vertical="center"/>
    </xf>
    <xf numFmtId="0" fontId="7" fillId="0" borderId="2" xfId="3" applyFont="1" applyBorder="1" applyAlignment="1">
      <alignment vertical="center" wrapText="1"/>
    </xf>
    <xf numFmtId="0" fontId="7" fillId="0" borderId="2" xfId="3" applyFont="1" applyBorder="1" applyAlignment="1">
      <alignment horizontal="center" vertical="top"/>
    </xf>
    <xf numFmtId="0" fontId="7" fillId="0" borderId="2" xfId="3" applyFont="1" applyBorder="1" applyAlignment="1">
      <alignment vertical="top" wrapText="1"/>
    </xf>
    <xf numFmtId="168" fontId="7" fillId="0" borderId="2" xfId="3" applyNumberFormat="1" applyFont="1" applyBorder="1" applyAlignment="1">
      <alignment vertical="top"/>
    </xf>
    <xf numFmtId="168" fontId="4" fillId="0" borderId="2" xfId="3" applyNumberFormat="1" applyFont="1" applyBorder="1" applyAlignment="1">
      <alignment vertical="top"/>
    </xf>
    <xf numFmtId="49" fontId="4" fillId="0" borderId="2" xfId="3" applyNumberFormat="1" applyFont="1" applyBorder="1" applyAlignment="1">
      <alignment wrapText="1"/>
    </xf>
    <xf numFmtId="0" fontId="7" fillId="0" borderId="2" xfId="0" applyFont="1" applyBorder="1" applyAlignment="1">
      <alignment horizontal="center"/>
    </xf>
    <xf numFmtId="0" fontId="7" fillId="0" borderId="2" xfId="0" applyFont="1" applyBorder="1"/>
    <xf numFmtId="0" fontId="7" fillId="0" borderId="2" xfId="0" applyFont="1" applyBorder="1" applyAlignment="1">
      <alignment horizontal="center" vertical="center"/>
    </xf>
    <xf numFmtId="168" fontId="7" fillId="0" borderId="2" xfId="0" applyNumberFormat="1" applyFont="1" applyBorder="1"/>
    <xf numFmtId="168" fontId="4" fillId="0" borderId="2" xfId="0" applyNumberFormat="1" applyFont="1" applyBorder="1"/>
    <xf numFmtId="0" fontId="4" fillId="0" borderId="2" xfId="0" applyFont="1" applyBorder="1" applyAlignment="1">
      <alignment wrapText="1"/>
    </xf>
    <xf numFmtId="0" fontId="7" fillId="0" borderId="1" xfId="0" applyFont="1" applyBorder="1" applyAlignment="1">
      <alignment horizontal="center"/>
    </xf>
    <xf numFmtId="0" fontId="7" fillId="0" borderId="11" xfId="0" applyFont="1" applyBorder="1" applyAlignment="1">
      <alignment horizontal="right" wrapText="1"/>
    </xf>
    <xf numFmtId="0" fontId="4" fillId="0" borderId="1" xfId="0" applyFont="1" applyBorder="1" applyAlignment="1">
      <alignment horizontal="center"/>
    </xf>
    <xf numFmtId="0" fontId="4" fillId="0" borderId="21" xfId="0" applyFont="1" applyBorder="1" applyAlignment="1">
      <alignment horizontal="center"/>
    </xf>
    <xf numFmtId="168" fontId="4" fillId="0" borderId="21" xfId="0" applyNumberFormat="1" applyFont="1" applyBorder="1"/>
    <xf numFmtId="168" fontId="7" fillId="0" borderId="67" xfId="0" applyNumberFormat="1" applyFont="1" applyBorder="1"/>
    <xf numFmtId="0" fontId="74" fillId="0" borderId="37" xfId="3" applyFont="1" applyBorder="1" applyAlignment="1">
      <alignment horizontal="center"/>
    </xf>
    <xf numFmtId="0" fontId="74" fillId="0" borderId="38" xfId="3" applyFont="1" applyBorder="1" applyAlignment="1">
      <alignment horizontal="center"/>
    </xf>
    <xf numFmtId="168" fontId="74" fillId="0" borderId="38" xfId="3" applyNumberFormat="1" applyFont="1" applyBorder="1"/>
    <xf numFmtId="0" fontId="3" fillId="0" borderId="28" xfId="3" applyFont="1" applyBorder="1" applyAlignment="1">
      <alignment horizontal="center"/>
    </xf>
    <xf numFmtId="0" fontId="6" fillId="0" borderId="2" xfId="3" applyFont="1" applyBorder="1" applyAlignment="1">
      <alignment horizontal="center"/>
    </xf>
    <xf numFmtId="0" fontId="6" fillId="0" borderId="2" xfId="3" applyFont="1" applyBorder="1"/>
    <xf numFmtId="0" fontId="14" fillId="0" borderId="2" xfId="3" applyFont="1" applyBorder="1" applyAlignment="1">
      <alignment horizontal="center"/>
    </xf>
    <xf numFmtId="168" fontId="6" fillId="0" borderId="2" xfId="3" applyNumberFormat="1" applyFont="1" applyBorder="1"/>
    <xf numFmtId="0" fontId="6" fillId="0" borderId="2" xfId="3" applyFont="1" applyBorder="1" applyAlignment="1">
      <alignment horizontal="left" vertical="center"/>
    </xf>
    <xf numFmtId="168" fontId="14" fillId="0" borderId="2" xfId="3" applyNumberFormat="1" applyFont="1" applyBorder="1"/>
    <xf numFmtId="0" fontId="6" fillId="0" borderId="2" xfId="3" applyFont="1" applyBorder="1" applyAlignment="1">
      <alignment horizontal="left"/>
    </xf>
    <xf numFmtId="168" fontId="70" fillId="0" borderId="2" xfId="0" applyNumberFormat="1" applyFont="1" applyBorder="1"/>
    <xf numFmtId="0" fontId="14" fillId="0" borderId="2" xfId="3" applyFont="1" applyBorder="1"/>
    <xf numFmtId="0" fontId="3" fillId="8" borderId="68" xfId="3" applyFont="1" applyFill="1" applyBorder="1" applyAlignment="1">
      <alignment horizontal="center" vertical="center" wrapText="1"/>
    </xf>
    <xf numFmtId="0" fontId="2" fillId="0" borderId="69" xfId="3" applyFont="1" applyBorder="1" applyAlignment="1">
      <alignment horizontal="center" vertical="center"/>
    </xf>
    <xf numFmtId="0" fontId="7" fillId="0" borderId="1" xfId="3" applyFont="1" applyBorder="1" applyAlignment="1">
      <alignment wrapText="1"/>
    </xf>
    <xf numFmtId="0" fontId="3" fillId="0" borderId="2" xfId="3" applyFont="1" applyBorder="1" applyAlignment="1">
      <alignment horizontal="center" vertical="center"/>
    </xf>
    <xf numFmtId="0" fontId="2" fillId="0" borderId="2" xfId="3" applyFont="1" applyBorder="1" applyAlignment="1">
      <alignment horizontal="center" vertical="center"/>
    </xf>
    <xf numFmtId="165" fontId="7" fillId="0" borderId="2" xfId="12" applyNumberFormat="1" applyFont="1" applyBorder="1"/>
    <xf numFmtId="0" fontId="7" fillId="0" borderId="2" xfId="3" applyFont="1" applyBorder="1" applyAlignment="1">
      <alignment horizontal="right" vertical="center" wrapText="1"/>
    </xf>
    <xf numFmtId="0" fontId="47" fillId="11" borderId="2" xfId="17" applyFont="1" applyFill="1" applyBorder="1" applyAlignment="1">
      <alignment horizontal="center" vertical="center"/>
    </xf>
    <xf numFmtId="0" fontId="47" fillId="0" borderId="2" xfId="17" applyFont="1" applyBorder="1" applyAlignment="1">
      <alignment horizontal="center" vertical="center"/>
    </xf>
    <xf numFmtId="0" fontId="44" fillId="0" borderId="70" xfId="17" applyFont="1" applyBorder="1" applyAlignment="1">
      <alignment horizontal="center" vertical="center"/>
    </xf>
    <xf numFmtId="0" fontId="44" fillId="0" borderId="1" xfId="18" applyFont="1" applyBorder="1" applyAlignment="1">
      <alignment vertical="center" wrapText="1"/>
    </xf>
    <xf numFmtId="49" fontId="44" fillId="0" borderId="1" xfId="17" applyNumberFormat="1" applyFont="1" applyBorder="1" applyAlignment="1">
      <alignment horizontal="center" vertical="center"/>
    </xf>
    <xf numFmtId="170" fontId="44" fillId="0" borderId="1" xfId="17" applyNumberFormat="1" applyFont="1" applyBorder="1" applyAlignment="1">
      <alignment vertical="center"/>
    </xf>
    <xf numFmtId="170" fontId="44" fillId="0" borderId="1" xfId="17" applyNumberFormat="1" applyFont="1" applyBorder="1" applyAlignment="1">
      <alignment horizontal="center" vertical="center" wrapText="1"/>
    </xf>
    <xf numFmtId="170" fontId="44" fillId="0" borderId="1" xfId="17" applyNumberFormat="1" applyFont="1" applyBorder="1" applyAlignment="1">
      <alignment horizontal="center" vertical="center"/>
    </xf>
    <xf numFmtId="0" fontId="47" fillId="2" borderId="55" xfId="17" applyFont="1" applyFill="1" applyBorder="1" applyAlignment="1">
      <alignment horizontal="center" vertical="center"/>
    </xf>
    <xf numFmtId="0" fontId="44" fillId="2" borderId="55" xfId="17" applyFont="1" applyFill="1" applyBorder="1" applyAlignment="1">
      <alignment horizontal="center" vertical="center"/>
    </xf>
    <xf numFmtId="0" fontId="40" fillId="0" borderId="2" xfId="0" applyFont="1" applyBorder="1" applyAlignment="1">
      <alignment horizontal="center"/>
    </xf>
    <xf numFmtId="0" fontId="53" fillId="0" borderId="32" xfId="0" applyFont="1" applyBorder="1" applyAlignment="1">
      <alignment horizontal="center"/>
    </xf>
    <xf numFmtId="0" fontId="54" fillId="0" borderId="48" xfId="0" applyFont="1" applyBorder="1" applyAlignment="1">
      <alignment horizontal="center"/>
    </xf>
    <xf numFmtId="0" fontId="44" fillId="0" borderId="5" xfId="0" applyFont="1" applyBorder="1" applyAlignment="1">
      <alignment horizontal="center"/>
    </xf>
    <xf numFmtId="0" fontId="11" fillId="0" borderId="21" xfId="0" applyFont="1" applyBorder="1" applyAlignment="1">
      <alignment horizontal="center" vertical="center"/>
    </xf>
    <xf numFmtId="0" fontId="47" fillId="11" borderId="1" xfId="0" applyFont="1" applyFill="1" applyBorder="1" applyAlignment="1">
      <alignment horizontal="center" vertical="center"/>
    </xf>
    <xf numFmtId="0" fontId="47" fillId="11" borderId="71" xfId="0" applyFont="1" applyFill="1" applyBorder="1" applyAlignment="1">
      <alignment horizontal="center" vertical="center"/>
    </xf>
    <xf numFmtId="0" fontId="47" fillId="0" borderId="72" xfId="0" applyFont="1" applyBorder="1" applyAlignment="1">
      <alignment horizontal="center" vertical="center"/>
    </xf>
    <xf numFmtId="0" fontId="47" fillId="0" borderId="36" xfId="0" applyFont="1" applyBorder="1" applyAlignment="1">
      <alignment wrapText="1"/>
    </xf>
    <xf numFmtId="0" fontId="44" fillId="0" borderId="38" xfId="0" applyFont="1" applyBorder="1" applyAlignment="1">
      <alignment horizontal="center" vertical="center"/>
    </xf>
    <xf numFmtId="49" fontId="76" fillId="0" borderId="0" xfId="0" applyNumberFormat="1" applyFont="1" applyAlignment="1">
      <alignment horizontal="left"/>
    </xf>
    <xf numFmtId="0" fontId="44" fillId="0" borderId="73" xfId="0" applyFont="1" applyBorder="1" applyAlignment="1">
      <alignment horizontal="center"/>
    </xf>
    <xf numFmtId="0" fontId="47" fillId="0" borderId="74" xfId="0" applyFont="1" applyBorder="1" applyAlignment="1">
      <alignment horizontal="center" vertical="center"/>
    </xf>
    <xf numFmtId="0" fontId="47" fillId="0" borderId="74" xfId="0" applyFont="1" applyBorder="1" applyAlignment="1">
      <alignment horizontal="center"/>
    </xf>
    <xf numFmtId="168" fontId="47" fillId="0" borderId="74" xfId="0" applyNumberFormat="1" applyFont="1" applyBorder="1"/>
    <xf numFmtId="168" fontId="47" fillId="0" borderId="75" xfId="0" applyNumberFormat="1" applyFont="1" applyBorder="1"/>
    <xf numFmtId="0" fontId="47" fillId="0" borderId="76" xfId="0" applyFont="1" applyBorder="1" applyAlignment="1">
      <alignment horizontal="center" vertical="center"/>
    </xf>
    <xf numFmtId="0" fontId="47" fillId="0" borderId="35" xfId="0" applyFont="1" applyBorder="1" applyAlignment="1">
      <alignment horizontal="center" vertical="center"/>
    </xf>
    <xf numFmtId="0" fontId="44" fillId="0" borderId="35" xfId="0" applyFont="1" applyBorder="1" applyAlignment="1">
      <alignment horizontal="center" vertical="center"/>
    </xf>
    <xf numFmtId="0" fontId="47" fillId="0" borderId="77" xfId="0" applyFont="1" applyBorder="1" applyAlignment="1">
      <alignment horizontal="center" vertical="center"/>
    </xf>
    <xf numFmtId="0" fontId="44" fillId="0" borderId="48" xfId="0" applyFont="1" applyBorder="1" applyAlignment="1">
      <alignment horizontal="center"/>
    </xf>
    <xf numFmtId="0" fontId="47" fillId="0" borderId="38" xfId="0" applyFont="1" applyBorder="1" applyAlignment="1">
      <alignment vertical="center"/>
    </xf>
    <xf numFmtId="0" fontId="64" fillId="0" borderId="8" xfId="0" applyFont="1" applyBorder="1" applyAlignment="1">
      <alignment horizontal="center" vertical="center" wrapText="1"/>
    </xf>
    <xf numFmtId="0" fontId="40" fillId="14" borderId="2" xfId="0" applyFont="1" applyFill="1" applyBorder="1" applyAlignment="1">
      <alignment horizontal="center"/>
    </xf>
    <xf numFmtId="0" fontId="40" fillId="7" borderId="0" xfId="0" applyFont="1" applyFill="1" applyAlignment="1">
      <alignment horizontal="center"/>
    </xf>
    <xf numFmtId="0" fontId="40" fillId="0" borderId="0" xfId="0" applyFont="1" applyAlignment="1">
      <alignment horizontal="center"/>
    </xf>
    <xf numFmtId="0" fontId="65" fillId="0" borderId="1" xfId="0" applyFont="1" applyBorder="1" applyAlignment="1">
      <alignment vertical="center" wrapText="1"/>
    </xf>
    <xf numFmtId="0" fontId="44" fillId="0" borderId="1" xfId="0" applyFont="1" applyBorder="1" applyAlignment="1">
      <alignment horizontal="center"/>
    </xf>
    <xf numFmtId="168" fontId="44" fillId="0" borderId="1" xfId="0" applyNumberFormat="1" applyFont="1" applyBorder="1"/>
    <xf numFmtId="0" fontId="46" fillId="0" borderId="2" xfId="0" applyFont="1" applyBorder="1" applyAlignment="1">
      <alignment horizontal="center"/>
    </xf>
    <xf numFmtId="0" fontId="47" fillId="0" borderId="2" xfId="0" applyFont="1" applyBorder="1" applyAlignment="1">
      <alignment vertical="center"/>
    </xf>
    <xf numFmtId="0" fontId="75" fillId="0" borderId="2" xfId="0" applyFont="1" applyBorder="1" applyAlignment="1">
      <alignment horizontal="center"/>
    </xf>
    <xf numFmtId="0" fontId="75" fillId="0" borderId="2" xfId="0" applyFont="1" applyBorder="1"/>
    <xf numFmtId="168" fontId="75" fillId="0" borderId="2" xfId="0" applyNumberFormat="1" applyFont="1" applyBorder="1"/>
    <xf numFmtId="3" fontId="75" fillId="0" borderId="2" xfId="0" applyNumberFormat="1" applyFont="1" applyBorder="1"/>
    <xf numFmtId="0" fontId="2" fillId="0" borderId="16" xfId="0" applyFont="1" applyFill="1" applyBorder="1" applyAlignment="1">
      <alignment vertical="top" wrapText="1"/>
    </xf>
    <xf numFmtId="165" fontId="4" fillId="0" borderId="10" xfId="1" applyNumberFormat="1" applyFont="1" applyBorder="1" applyAlignment="1">
      <alignment vertical="center"/>
    </xf>
    <xf numFmtId="0" fontId="3" fillId="8" borderId="13" xfId="0" applyFont="1" applyFill="1" applyBorder="1" applyAlignment="1">
      <alignment horizontal="center" vertical="center"/>
    </xf>
    <xf numFmtId="0" fontId="3" fillId="8" borderId="14" xfId="0" applyFont="1" applyFill="1" applyBorder="1" applyAlignment="1">
      <alignment horizontal="center" vertical="center" wrapText="1"/>
    </xf>
    <xf numFmtId="0" fontId="3" fillId="8" borderId="14" xfId="0" applyFont="1" applyFill="1" applyBorder="1" applyAlignment="1">
      <alignment horizontal="center" vertical="center"/>
    </xf>
    <xf numFmtId="3" fontId="3" fillId="8" borderId="14" xfId="2" applyNumberFormat="1" applyFont="1" applyFill="1" applyBorder="1" applyAlignment="1">
      <alignment horizontal="center" vertical="center"/>
    </xf>
    <xf numFmtId="165" fontId="3" fillId="8" borderId="2" xfId="1" applyNumberFormat="1" applyFont="1" applyFill="1" applyBorder="1" applyAlignment="1">
      <alignment horizontal="center" vertical="center"/>
    </xf>
    <xf numFmtId="165" fontId="3" fillId="8" borderId="10" xfId="1" applyNumberFormat="1" applyFont="1" applyFill="1" applyBorder="1" applyAlignment="1">
      <alignment horizontal="center" vertical="center"/>
    </xf>
    <xf numFmtId="0" fontId="25" fillId="0" borderId="2" xfId="0" applyFont="1" applyBorder="1" applyAlignment="1">
      <alignment horizontal="center" vertical="center" wrapText="1"/>
    </xf>
    <xf numFmtId="0" fontId="11" fillId="0" borderId="2" xfId="0" applyFont="1" applyBorder="1" applyAlignment="1">
      <alignment horizontal="center" vertical="center"/>
    </xf>
    <xf numFmtId="0" fontId="36" fillId="0" borderId="16" xfId="0" applyFont="1" applyBorder="1" applyAlignment="1">
      <alignment horizontal="center" vertical="center"/>
    </xf>
    <xf numFmtId="0" fontId="37" fillId="0" borderId="2" xfId="0" applyFont="1" applyBorder="1" applyAlignment="1">
      <alignment vertical="center"/>
    </xf>
    <xf numFmtId="0" fontId="36" fillId="0" borderId="2" xfId="0" applyFont="1" applyBorder="1" applyAlignment="1">
      <alignment horizontal="center" vertical="center"/>
    </xf>
    <xf numFmtId="0" fontId="7" fillId="0" borderId="2" xfId="6" applyFont="1" applyBorder="1" applyAlignment="1">
      <alignment horizontal="center" vertical="top" wrapText="1"/>
    </xf>
    <xf numFmtId="0" fontId="7" fillId="0" borderId="10" xfId="6" applyFont="1" applyBorder="1" applyAlignment="1">
      <alignment horizontal="center" vertical="top" wrapText="1"/>
    </xf>
    <xf numFmtId="0" fontId="27" fillId="0" borderId="24" xfId="0" applyFont="1" applyBorder="1" applyAlignment="1">
      <alignment horizontal="center" vertical="center" wrapText="1"/>
    </xf>
    <xf numFmtId="0" fontId="36" fillId="8" borderId="14" xfId="0" applyFont="1" applyFill="1" applyBorder="1" applyAlignment="1">
      <alignment horizontal="center" vertical="center"/>
    </xf>
    <xf numFmtId="0" fontId="36" fillId="8" borderId="2" xfId="0" applyFont="1" applyFill="1" applyBorder="1" applyAlignment="1">
      <alignment horizontal="center" vertical="center"/>
    </xf>
    <xf numFmtId="0" fontId="35" fillId="8" borderId="2" xfId="0" applyFont="1" applyFill="1" applyBorder="1" applyAlignment="1">
      <alignment horizontal="center" vertical="center"/>
    </xf>
    <xf numFmtId="0" fontId="36" fillId="8" borderId="10" xfId="0" applyFont="1" applyFill="1" applyBorder="1" applyAlignment="1">
      <alignment horizontal="center" vertical="center"/>
    </xf>
    <xf numFmtId="0" fontId="3" fillId="8" borderId="1" xfId="0" applyFont="1" applyFill="1" applyBorder="1" applyAlignment="1">
      <alignment horizontal="center" vertical="center"/>
    </xf>
    <xf numFmtId="3" fontId="3" fillId="8" borderId="1" xfId="2" applyNumberFormat="1" applyFont="1" applyFill="1" applyBorder="1" applyAlignment="1">
      <alignment horizontal="center" vertical="center"/>
    </xf>
    <xf numFmtId="3" fontId="3" fillId="8" borderId="79" xfId="2" applyNumberFormat="1" applyFont="1" applyFill="1" applyBorder="1" applyAlignment="1">
      <alignment horizontal="center" vertical="center"/>
    </xf>
    <xf numFmtId="0" fontId="35" fillId="8" borderId="78" xfId="0" applyFont="1" applyFill="1" applyBorder="1" applyAlignment="1">
      <alignment horizontal="center" vertical="center"/>
    </xf>
    <xf numFmtId="168" fontId="35" fillId="8" borderId="2" xfId="0" applyNumberFormat="1" applyFont="1" applyFill="1" applyBorder="1" applyAlignment="1">
      <alignment horizontal="center" vertical="center"/>
    </xf>
    <xf numFmtId="3" fontId="3" fillId="8" borderId="37" xfId="2" applyNumberFormat="1" applyFont="1" applyFill="1" applyBorder="1" applyAlignment="1">
      <alignment horizontal="center" vertical="center"/>
    </xf>
    <xf numFmtId="3" fontId="3" fillId="8" borderId="85" xfId="2" applyNumberFormat="1" applyFont="1" applyFill="1" applyBorder="1" applyAlignment="1">
      <alignment horizontal="center" vertical="center"/>
    </xf>
    <xf numFmtId="165" fontId="20" fillId="8" borderId="2" xfId="1" applyNumberFormat="1" applyFont="1" applyFill="1" applyBorder="1" applyAlignment="1">
      <alignment horizontal="center" vertical="center"/>
    </xf>
    <xf numFmtId="0" fontId="44" fillId="8" borderId="2" xfId="17" applyFont="1" applyFill="1" applyBorder="1" applyAlignment="1">
      <alignment horizontal="center" vertical="center"/>
    </xf>
    <xf numFmtId="49" fontId="44" fillId="8" borderId="2" xfId="17" applyNumberFormat="1" applyFont="1" applyFill="1" applyBorder="1" applyAlignment="1">
      <alignment horizontal="center" vertical="center"/>
    </xf>
    <xf numFmtId="170" fontId="44" fillId="8" borderId="2" xfId="17" applyNumberFormat="1" applyFont="1" applyFill="1" applyBorder="1" applyAlignment="1">
      <alignment horizontal="center" vertical="center" wrapText="1"/>
    </xf>
    <xf numFmtId="170" fontId="44" fillId="8" borderId="2" xfId="17" applyNumberFormat="1" applyFont="1" applyFill="1" applyBorder="1" applyAlignment="1">
      <alignment horizontal="center" vertical="center"/>
    </xf>
    <xf numFmtId="0" fontId="36" fillId="8" borderId="1" xfId="0" applyFont="1" applyFill="1" applyBorder="1" applyAlignment="1">
      <alignment horizontal="center" vertical="center"/>
    </xf>
    <xf numFmtId="0" fontId="36" fillId="8" borderId="79" xfId="0" applyFont="1" applyFill="1" applyBorder="1" applyAlignment="1">
      <alignment horizontal="center" vertical="center"/>
    </xf>
    <xf numFmtId="38" fontId="35" fillId="8" borderId="1" xfId="13" applyNumberFormat="1" applyFont="1" applyFill="1" applyBorder="1" applyAlignment="1">
      <alignment horizontal="center" vertical="center"/>
    </xf>
    <xf numFmtId="38" fontId="35" fillId="8" borderId="79" xfId="13" applyNumberFormat="1" applyFont="1" applyFill="1" applyBorder="1" applyAlignment="1">
      <alignment horizontal="center" vertical="center"/>
    </xf>
    <xf numFmtId="0" fontId="27" fillId="8" borderId="78" xfId="0" applyFont="1" applyFill="1" applyBorder="1" applyAlignment="1">
      <alignment horizontal="center"/>
    </xf>
    <xf numFmtId="3" fontId="20" fillId="8" borderId="1" xfId="0" applyNumberFormat="1" applyFont="1" applyFill="1" applyBorder="1" applyAlignment="1">
      <alignment horizontal="center" vertical="center" wrapText="1"/>
    </xf>
    <xf numFmtId="3" fontId="20" fillId="8" borderId="79" xfId="0" applyNumberFormat="1" applyFont="1" applyFill="1" applyBorder="1" applyAlignment="1">
      <alignment horizontal="center" vertical="center" wrapText="1"/>
    </xf>
    <xf numFmtId="165" fontId="6" fillId="8" borderId="1" xfId="1" applyNumberFormat="1" applyFont="1" applyFill="1" applyBorder="1" applyAlignment="1">
      <alignment horizontal="center" vertical="center"/>
    </xf>
    <xf numFmtId="165" fontId="7" fillId="8" borderId="79" xfId="1" applyNumberFormat="1" applyFont="1" applyFill="1" applyBorder="1" applyAlignment="1">
      <alignment horizontal="center" vertical="center" wrapText="1"/>
    </xf>
    <xf numFmtId="0" fontId="2" fillId="0" borderId="2" xfId="0" applyFont="1" applyFill="1" applyBorder="1" applyAlignment="1">
      <alignment wrapText="1"/>
    </xf>
    <xf numFmtId="0" fontId="2" fillId="0" borderId="2" xfId="0" applyFont="1" applyFill="1" applyBorder="1" applyAlignment="1">
      <alignment vertical="top" wrapText="1"/>
    </xf>
    <xf numFmtId="0" fontId="2" fillId="0" borderId="2" xfId="0" applyFont="1" applyBorder="1" applyAlignment="1">
      <alignment horizontal="justify" vertical="center"/>
    </xf>
    <xf numFmtId="0" fontId="7" fillId="3" borderId="2" xfId="0" applyFont="1" applyFill="1" applyBorder="1" applyAlignment="1">
      <alignment vertical="center"/>
    </xf>
    <xf numFmtId="0" fontId="7" fillId="3" borderId="2" xfId="0" applyFont="1" applyFill="1" applyBorder="1"/>
    <xf numFmtId="0" fontId="44" fillId="8" borderId="56" xfId="17" applyFont="1" applyFill="1" applyBorder="1" applyAlignment="1">
      <alignment horizontal="center" vertical="center"/>
    </xf>
    <xf numFmtId="49" fontId="44" fillId="8" borderId="56" xfId="17" applyNumberFormat="1" applyFont="1" applyFill="1" applyBorder="1" applyAlignment="1">
      <alignment horizontal="center" vertical="center"/>
    </xf>
    <xf numFmtId="170" fontId="44" fillId="8" borderId="56" xfId="17" applyNumberFormat="1" applyFont="1" applyFill="1" applyBorder="1" applyAlignment="1">
      <alignment vertical="center"/>
    </xf>
    <xf numFmtId="170" fontId="44" fillId="8" borderId="56" xfId="17" applyNumberFormat="1" applyFont="1" applyFill="1" applyBorder="1" applyAlignment="1">
      <alignment horizontal="center" vertical="center" wrapText="1"/>
    </xf>
    <xf numFmtId="170" fontId="44" fillId="8" borderId="56" xfId="17" applyNumberFormat="1" applyFont="1" applyFill="1" applyBorder="1" applyAlignment="1">
      <alignment horizontal="center" vertical="center"/>
    </xf>
    <xf numFmtId="0" fontId="33" fillId="0" borderId="0" xfId="10" applyFont="1" applyFill="1" applyBorder="1" applyAlignment="1" applyProtection="1">
      <alignment horizontal="center" vertical="center"/>
    </xf>
    <xf numFmtId="0" fontId="23" fillId="0" borderId="0" xfId="0" applyFont="1" applyBorder="1" applyAlignment="1">
      <alignment horizontal="center"/>
    </xf>
    <xf numFmtId="0" fontId="23" fillId="0" borderId="0" xfId="10" applyFont="1" applyFill="1" applyBorder="1" applyAlignment="1" applyProtection="1">
      <alignment horizontal="center" vertical="center"/>
    </xf>
    <xf numFmtId="165" fontId="6" fillId="8" borderId="80" xfId="1" applyNumberFormat="1" applyFont="1" applyFill="1" applyBorder="1" applyAlignment="1">
      <alignment horizontal="center" vertical="center"/>
    </xf>
    <xf numFmtId="165" fontId="6" fillId="8" borderId="81" xfId="1" applyNumberFormat="1" applyFont="1" applyFill="1" applyBorder="1" applyAlignment="1">
      <alignment horizontal="center" vertical="center"/>
    </xf>
    <xf numFmtId="0" fontId="6" fillId="8" borderId="51" xfId="0" applyFont="1" applyFill="1" applyBorder="1" applyAlignment="1">
      <alignment horizontal="center" vertical="center"/>
    </xf>
    <xf numFmtId="0" fontId="6" fillId="8" borderId="1" xfId="0" applyFont="1" applyFill="1" applyBorder="1" applyAlignment="1">
      <alignment horizontal="center" vertical="center"/>
    </xf>
    <xf numFmtId="0" fontId="6" fillId="8" borderId="2" xfId="0" applyFont="1" applyFill="1" applyBorder="1" applyAlignment="1">
      <alignment horizontal="center" vertical="center"/>
    </xf>
    <xf numFmtId="0" fontId="4" fillId="8" borderId="2" xfId="0" applyFont="1" applyFill="1" applyBorder="1" applyAlignment="1">
      <alignment horizontal="center" vertical="center"/>
    </xf>
    <xf numFmtId="3" fontId="3" fillId="8" borderId="80" xfId="2" applyNumberFormat="1" applyFont="1" applyFill="1" applyBorder="1" applyAlignment="1">
      <alignment horizontal="center" vertical="center"/>
    </xf>
    <xf numFmtId="3" fontId="3" fillId="8" borderId="81" xfId="2" applyNumberFormat="1" applyFont="1" applyFill="1" applyBorder="1" applyAlignment="1">
      <alignment horizontal="center" vertical="center"/>
    </xf>
    <xf numFmtId="0" fontId="3" fillId="8" borderId="68" xfId="0" applyFont="1" applyFill="1" applyBorder="1" applyAlignment="1">
      <alignment horizontal="center" vertical="center"/>
    </xf>
    <xf numFmtId="0" fontId="3" fillId="8" borderId="78" xfId="0" applyFont="1" applyFill="1" applyBorder="1" applyAlignment="1">
      <alignment horizontal="center" vertical="center"/>
    </xf>
    <xf numFmtId="0" fontId="3" fillId="8" borderId="51" xfId="0" applyFont="1" applyFill="1" applyBorder="1" applyAlignment="1">
      <alignment horizontal="center" vertical="center" wrapText="1"/>
    </xf>
    <xf numFmtId="0" fontId="3" fillId="8" borderId="1" xfId="0" applyFont="1" applyFill="1" applyBorder="1" applyAlignment="1">
      <alignment horizontal="center" vertical="center" wrapText="1"/>
    </xf>
    <xf numFmtId="0" fontId="8" fillId="5" borderId="2" xfId="0" applyFont="1" applyFill="1" applyBorder="1" applyAlignment="1">
      <alignment horizontal="center" vertical="center" wrapText="1"/>
    </xf>
    <xf numFmtId="0" fontId="33" fillId="0" borderId="0" xfId="0" applyFont="1" applyAlignment="1">
      <alignment horizontal="center" vertical="center" wrapText="1"/>
    </xf>
    <xf numFmtId="0" fontId="11" fillId="0" borderId="0" xfId="0" applyFont="1" applyAlignment="1">
      <alignment horizontal="center"/>
    </xf>
    <xf numFmtId="0" fontId="11" fillId="0" borderId="0" xfId="0" applyFont="1" applyBorder="1" applyAlignment="1">
      <alignment horizontal="center" vertical="center"/>
    </xf>
    <xf numFmtId="0" fontId="3" fillId="8" borderId="13" xfId="0" applyFont="1" applyFill="1" applyBorder="1" applyAlignment="1">
      <alignment horizontal="center" vertical="center"/>
    </xf>
    <xf numFmtId="0" fontId="3" fillId="8" borderId="16" xfId="0" applyFont="1" applyFill="1" applyBorder="1" applyAlignment="1">
      <alignment horizontal="center" vertical="center"/>
    </xf>
    <xf numFmtId="0" fontId="3" fillId="8" borderId="14" xfId="0" applyFont="1" applyFill="1" applyBorder="1" applyAlignment="1">
      <alignment horizontal="center" vertical="center" wrapText="1"/>
    </xf>
    <xf numFmtId="0" fontId="3" fillId="8" borderId="2" xfId="0" applyFont="1" applyFill="1" applyBorder="1" applyAlignment="1">
      <alignment horizontal="center" vertical="center" wrapText="1"/>
    </xf>
    <xf numFmtId="0" fontId="3" fillId="8" borderId="14" xfId="0" applyFont="1" applyFill="1" applyBorder="1" applyAlignment="1">
      <alignment horizontal="center" vertical="center"/>
    </xf>
    <xf numFmtId="0" fontId="3" fillId="8" borderId="2" xfId="0" applyFont="1" applyFill="1" applyBorder="1" applyAlignment="1">
      <alignment horizontal="center" vertical="center"/>
    </xf>
    <xf numFmtId="3" fontId="3" fillId="8" borderId="14" xfId="2" applyNumberFormat="1" applyFont="1" applyFill="1" applyBorder="1" applyAlignment="1">
      <alignment horizontal="center" vertical="center"/>
    </xf>
    <xf numFmtId="3" fontId="3" fillId="8" borderId="2" xfId="2" applyNumberFormat="1" applyFont="1" applyFill="1" applyBorder="1" applyAlignment="1">
      <alignment horizontal="center" vertical="center"/>
    </xf>
    <xf numFmtId="165" fontId="3" fillId="8" borderId="14" xfId="1" applyNumberFormat="1" applyFont="1" applyFill="1" applyBorder="1" applyAlignment="1">
      <alignment horizontal="center" vertical="center"/>
    </xf>
    <xf numFmtId="165" fontId="3" fillId="8" borderId="2" xfId="1" applyNumberFormat="1" applyFont="1" applyFill="1" applyBorder="1" applyAlignment="1">
      <alignment horizontal="center" vertical="center"/>
    </xf>
    <xf numFmtId="165" fontId="3" fillId="8" borderId="15" xfId="1" applyNumberFormat="1" applyFont="1" applyFill="1" applyBorder="1" applyAlignment="1">
      <alignment horizontal="center" vertical="center"/>
    </xf>
    <xf numFmtId="165" fontId="3" fillId="8" borderId="10" xfId="1" applyNumberFormat="1" applyFont="1" applyFill="1" applyBorder="1" applyAlignment="1">
      <alignment horizontal="center" vertical="center"/>
    </xf>
    <xf numFmtId="165" fontId="3" fillId="8" borderId="82" xfId="1" applyNumberFormat="1" applyFont="1" applyFill="1" applyBorder="1" applyAlignment="1">
      <alignment horizontal="center" vertical="center"/>
    </xf>
    <xf numFmtId="165" fontId="3" fillId="8" borderId="83" xfId="1" applyNumberFormat="1" applyFont="1" applyFill="1" applyBorder="1" applyAlignment="1">
      <alignment horizontal="center" vertical="center"/>
    </xf>
    <xf numFmtId="165" fontId="3" fillId="8" borderId="12" xfId="1" applyNumberFormat="1" applyFont="1" applyFill="1" applyBorder="1" applyAlignment="1">
      <alignment horizontal="center" vertical="center"/>
    </xf>
    <xf numFmtId="165" fontId="3" fillId="8" borderId="67" xfId="1" applyNumberFormat="1" applyFont="1" applyFill="1" applyBorder="1" applyAlignment="1">
      <alignment horizontal="center" vertical="center"/>
    </xf>
    <xf numFmtId="3" fontId="3" fillId="8" borderId="51" xfId="2" applyNumberFormat="1" applyFont="1" applyFill="1" applyBorder="1" applyAlignment="1">
      <alignment horizontal="center" vertical="center"/>
    </xf>
    <xf numFmtId="3" fontId="3" fillId="8" borderId="37" xfId="2" applyNumberFormat="1" applyFont="1" applyFill="1" applyBorder="1" applyAlignment="1">
      <alignment horizontal="center" vertical="center"/>
    </xf>
    <xf numFmtId="3" fontId="3" fillId="8" borderId="1" xfId="2" applyNumberFormat="1" applyFont="1" applyFill="1" applyBorder="1" applyAlignment="1">
      <alignment horizontal="center" vertical="center"/>
    </xf>
    <xf numFmtId="0" fontId="3" fillId="8" borderId="51" xfId="0" applyFont="1" applyFill="1" applyBorder="1" applyAlignment="1">
      <alignment horizontal="center" vertical="center"/>
    </xf>
    <xf numFmtId="0" fontId="3" fillId="8" borderId="37" xfId="0" applyFont="1" applyFill="1" applyBorder="1" applyAlignment="1">
      <alignment horizontal="center" vertical="center"/>
    </xf>
    <xf numFmtId="0" fontId="3" fillId="8" borderId="1" xfId="0" applyFont="1" applyFill="1" applyBorder="1" applyAlignment="1">
      <alignment horizontal="center" vertical="center"/>
    </xf>
    <xf numFmtId="0" fontId="3" fillId="8" borderId="37" xfId="0" applyFont="1" applyFill="1" applyBorder="1" applyAlignment="1">
      <alignment horizontal="center" vertical="center" wrapText="1"/>
    </xf>
    <xf numFmtId="0" fontId="3" fillId="8" borderId="25" xfId="0" applyFont="1" applyFill="1" applyBorder="1" applyAlignment="1">
      <alignment horizontal="center" vertical="center"/>
    </xf>
    <xf numFmtId="0" fontId="25" fillId="0" borderId="26"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7" xfId="0" applyFont="1" applyBorder="1" applyAlignment="1">
      <alignment horizontal="center" vertical="center" wrapText="1"/>
    </xf>
    <xf numFmtId="0" fontId="11" fillId="0" borderId="0" xfId="0" applyFont="1" applyAlignment="1">
      <alignment horizontal="center" vertical="center"/>
    </xf>
    <xf numFmtId="0" fontId="25" fillId="0" borderId="5" xfId="0" applyFont="1" applyBorder="1" applyAlignment="1">
      <alignment horizontal="center" vertical="center" wrapText="1"/>
    </xf>
    <xf numFmtId="0" fontId="25" fillId="0" borderId="23" xfId="0" applyFont="1" applyBorder="1" applyAlignment="1">
      <alignment horizontal="center" vertical="center" wrapText="1"/>
    </xf>
    <xf numFmtId="0" fontId="25" fillId="0" borderId="2" xfId="0" applyFont="1" applyBorder="1" applyAlignment="1">
      <alignment horizontal="center" vertical="center" wrapText="1"/>
    </xf>
    <xf numFmtId="0" fontId="25" fillId="0" borderId="10" xfId="0" applyFont="1" applyBorder="1" applyAlignment="1">
      <alignment horizontal="center" vertical="center" wrapText="1"/>
    </xf>
    <xf numFmtId="168" fontId="35" fillId="8" borderId="80" xfId="0" applyNumberFormat="1" applyFont="1" applyFill="1" applyBorder="1" applyAlignment="1">
      <alignment horizontal="center" vertical="center"/>
    </xf>
    <xf numFmtId="168" fontId="35" fillId="8" borderId="81" xfId="0" applyNumberFormat="1" applyFont="1" applyFill="1" applyBorder="1" applyAlignment="1">
      <alignment horizontal="center" vertical="center"/>
    </xf>
    <xf numFmtId="0" fontId="35" fillId="8" borderId="51" xfId="0" applyFont="1" applyFill="1" applyBorder="1" applyAlignment="1">
      <alignment horizontal="center" vertical="center"/>
    </xf>
    <xf numFmtId="0" fontId="35" fillId="8" borderId="1" xfId="0" applyFont="1" applyFill="1" applyBorder="1" applyAlignment="1">
      <alignment horizontal="center" vertical="center"/>
    </xf>
    <xf numFmtId="0" fontId="35" fillId="8" borderId="84" xfId="0" applyFont="1" applyFill="1" applyBorder="1" applyAlignment="1">
      <alignment horizontal="center" vertical="center"/>
    </xf>
    <xf numFmtId="0" fontId="35" fillId="8" borderId="21" xfId="0" applyFont="1" applyFill="1" applyBorder="1" applyAlignment="1">
      <alignment horizontal="center" vertical="center"/>
    </xf>
    <xf numFmtId="0" fontId="7" fillId="0" borderId="2" xfId="3" applyFont="1" applyBorder="1" applyAlignment="1">
      <alignment horizontal="right" vertical="center"/>
    </xf>
    <xf numFmtId="0" fontId="3" fillId="0" borderId="29" xfId="3" applyFont="1" applyBorder="1" applyAlignment="1">
      <alignment horizontal="center"/>
    </xf>
    <xf numFmtId="0" fontId="3" fillId="0" borderId="45" xfId="3" applyFont="1" applyBorder="1" applyAlignment="1">
      <alignment horizontal="center"/>
    </xf>
    <xf numFmtId="0" fontId="11" fillId="0" borderId="53" xfId="0" applyFont="1" applyBorder="1" applyAlignment="1">
      <alignment horizontal="center" vertical="center"/>
    </xf>
    <xf numFmtId="0" fontId="3" fillId="8" borderId="8" xfId="3" applyFont="1" applyFill="1" applyBorder="1" applyAlignment="1">
      <alignment horizontal="center" vertical="center" wrapText="1"/>
    </xf>
    <xf numFmtId="0" fontId="3" fillId="8" borderId="1" xfId="3" applyFont="1" applyFill="1" applyBorder="1" applyAlignment="1">
      <alignment horizontal="center" vertical="center" wrapText="1"/>
    </xf>
    <xf numFmtId="0" fontId="61" fillId="12" borderId="5" xfId="0" applyFont="1" applyFill="1" applyBorder="1" applyAlignment="1">
      <alignment horizontal="center" vertical="top"/>
    </xf>
    <xf numFmtId="0" fontId="61" fillId="12" borderId="6" xfId="0" applyFont="1" applyFill="1" applyBorder="1" applyAlignment="1">
      <alignment horizontal="center" vertical="top"/>
    </xf>
    <xf numFmtId="0" fontId="61" fillId="12" borderId="7" xfId="0" applyFont="1" applyFill="1" applyBorder="1" applyAlignment="1">
      <alignment horizontal="center" vertical="top"/>
    </xf>
    <xf numFmtId="0" fontId="11" fillId="0" borderId="2" xfId="0" applyFont="1" applyBorder="1" applyAlignment="1">
      <alignment horizontal="center" vertical="center"/>
    </xf>
    <xf numFmtId="49" fontId="44" fillId="11" borderId="2" xfId="17" applyNumberFormat="1" applyFont="1" applyFill="1" applyBorder="1" applyAlignment="1">
      <alignment horizontal="center" vertical="center"/>
    </xf>
    <xf numFmtId="0" fontId="47" fillId="12" borderId="2" xfId="18" applyFont="1" applyFill="1" applyBorder="1" applyAlignment="1">
      <alignment horizontal="center" vertical="center" wrapText="1" shrinkToFit="1"/>
    </xf>
    <xf numFmtId="0" fontId="47" fillId="13" borderId="5" xfId="19" applyFont="1" applyFill="1" applyBorder="1" applyAlignment="1">
      <alignment horizontal="left" vertical="top" wrapText="1"/>
    </xf>
    <xf numFmtId="0" fontId="47" fillId="13" borderId="6" xfId="19" applyFont="1" applyFill="1" applyBorder="1" applyAlignment="1">
      <alignment horizontal="left" vertical="top" wrapText="1"/>
    </xf>
    <xf numFmtId="0" fontId="47" fillId="13" borderId="7" xfId="19" applyFont="1" applyFill="1" applyBorder="1" applyAlignment="1">
      <alignment horizontal="left" vertical="top" wrapText="1"/>
    </xf>
    <xf numFmtId="0" fontId="61" fillId="12" borderId="58" xfId="0" applyFont="1" applyFill="1" applyBorder="1" applyAlignment="1">
      <alignment horizontal="center" wrapText="1"/>
    </xf>
    <xf numFmtId="0" fontId="61" fillId="12" borderId="11" xfId="0" applyFont="1" applyFill="1" applyBorder="1" applyAlignment="1">
      <alignment horizontal="center" wrapText="1"/>
    </xf>
    <xf numFmtId="0" fontId="61" fillId="12" borderId="21" xfId="0" applyFont="1" applyFill="1" applyBorder="1" applyAlignment="1">
      <alignment horizontal="center" wrapText="1"/>
    </xf>
    <xf numFmtId="49" fontId="47" fillId="13" borderId="5" xfId="17" applyNumberFormat="1" applyFont="1" applyFill="1" applyBorder="1" applyAlignment="1">
      <alignment horizontal="left" vertical="top" wrapText="1"/>
    </xf>
    <xf numFmtId="49" fontId="47" fillId="13" borderId="6" xfId="17" applyNumberFormat="1" applyFont="1" applyFill="1" applyBorder="1" applyAlignment="1">
      <alignment horizontal="left" vertical="top" wrapText="1"/>
    </xf>
    <xf numFmtId="49" fontId="47" fillId="13" borderId="7" xfId="17" applyNumberFormat="1" applyFont="1" applyFill="1" applyBorder="1" applyAlignment="1">
      <alignment horizontal="left" vertical="top" wrapText="1"/>
    </xf>
    <xf numFmtId="0" fontId="61" fillId="12" borderId="60" xfId="0" applyFont="1" applyFill="1" applyBorder="1" applyAlignment="1">
      <alignment horizontal="center"/>
    </xf>
    <xf numFmtId="0" fontId="61" fillId="12" borderId="6" xfId="0" applyFont="1" applyFill="1" applyBorder="1" applyAlignment="1">
      <alignment horizontal="center"/>
    </xf>
    <xf numFmtId="0" fontId="61" fillId="12" borderId="7" xfId="0" applyFont="1" applyFill="1" applyBorder="1" applyAlignment="1">
      <alignment horizontal="center"/>
    </xf>
    <xf numFmtId="0" fontId="63" fillId="0" borderId="5" xfId="0" applyFont="1" applyBorder="1" applyAlignment="1">
      <alignment horizontal="center"/>
    </xf>
    <xf numFmtId="0" fontId="63" fillId="0" borderId="6" xfId="0" applyFont="1" applyBorder="1" applyAlignment="1">
      <alignment horizontal="center"/>
    </xf>
    <xf numFmtId="0" fontId="63" fillId="0" borderId="7" xfId="0" applyFont="1" applyBorder="1" applyAlignment="1">
      <alignment horizontal="center"/>
    </xf>
    <xf numFmtId="0" fontId="61" fillId="12" borderId="5" xfId="0" applyFont="1" applyFill="1" applyBorder="1" applyAlignment="1">
      <alignment horizontal="center" wrapText="1"/>
    </xf>
    <xf numFmtId="0" fontId="61" fillId="12" borderId="6" xfId="0" applyFont="1" applyFill="1" applyBorder="1" applyAlignment="1">
      <alignment horizontal="center" wrapText="1"/>
    </xf>
    <xf numFmtId="0" fontId="61" fillId="12" borderId="7" xfId="0" applyFont="1" applyFill="1" applyBorder="1" applyAlignment="1">
      <alignment horizontal="center" wrapText="1"/>
    </xf>
    <xf numFmtId="0" fontId="61" fillId="7" borderId="5" xfId="0" applyFont="1" applyFill="1" applyBorder="1" applyAlignment="1">
      <alignment horizontal="left" vertical="center" wrapText="1"/>
    </xf>
    <xf numFmtId="0" fontId="61" fillId="7" borderId="6" xfId="0" applyFont="1" applyFill="1" applyBorder="1" applyAlignment="1">
      <alignment horizontal="left" vertical="center" wrapText="1"/>
    </xf>
    <xf numFmtId="0" fontId="61" fillId="7" borderId="7" xfId="0" applyFont="1" applyFill="1" applyBorder="1" applyAlignment="1">
      <alignment horizontal="left" vertical="center" wrapText="1"/>
    </xf>
    <xf numFmtId="0" fontId="61" fillId="12" borderId="5" xfId="0" applyFont="1" applyFill="1" applyBorder="1" applyAlignment="1">
      <alignment horizontal="center"/>
    </xf>
    <xf numFmtId="0" fontId="63" fillId="0" borderId="60" xfId="0" applyFont="1" applyBorder="1" applyAlignment="1">
      <alignment horizontal="center"/>
    </xf>
    <xf numFmtId="0" fontId="47" fillId="12" borderId="61" xfId="17" applyFont="1" applyFill="1" applyBorder="1" applyAlignment="1">
      <alignment horizontal="center" vertical="center" wrapText="1"/>
    </xf>
    <xf numFmtId="0" fontId="47" fillId="12" borderId="62" xfId="17" applyFont="1" applyFill="1" applyBorder="1" applyAlignment="1">
      <alignment horizontal="center" vertical="center" wrapText="1"/>
    </xf>
    <xf numFmtId="0" fontId="47" fillId="12" borderId="20" xfId="17" applyFont="1" applyFill="1" applyBorder="1" applyAlignment="1">
      <alignment horizontal="center" vertical="center" wrapText="1"/>
    </xf>
    <xf numFmtId="0" fontId="47" fillId="7" borderId="58" xfId="17" applyFont="1" applyFill="1" applyBorder="1" applyAlignment="1">
      <alignment horizontal="left" vertical="center" wrapText="1"/>
    </xf>
    <xf numFmtId="0" fontId="47" fillId="7" borderId="11" xfId="17" applyFont="1" applyFill="1" applyBorder="1" applyAlignment="1">
      <alignment horizontal="left" vertical="center" wrapText="1"/>
    </xf>
    <xf numFmtId="0" fontId="47" fillId="7" borderId="21" xfId="17" applyFont="1" applyFill="1" applyBorder="1" applyAlignment="1">
      <alignment horizontal="left" vertical="center" wrapText="1"/>
    </xf>
    <xf numFmtId="0" fontId="61" fillId="7" borderId="5" xfId="0" applyFont="1" applyFill="1" applyBorder="1" applyAlignment="1">
      <alignment horizontal="left"/>
    </xf>
    <xf numFmtId="0" fontId="61" fillId="7" borderId="6" xfId="0" applyFont="1" applyFill="1" applyBorder="1" applyAlignment="1">
      <alignment horizontal="left"/>
    </xf>
    <xf numFmtId="0" fontId="61" fillId="7" borderId="7" xfId="0" applyFont="1" applyFill="1" applyBorder="1" applyAlignment="1">
      <alignment horizontal="left"/>
    </xf>
    <xf numFmtId="0" fontId="61" fillId="12" borderId="60" xfId="0" applyFont="1" applyFill="1" applyBorder="1" applyAlignment="1">
      <alignment horizontal="center" wrapText="1"/>
    </xf>
    <xf numFmtId="0" fontId="61" fillId="11" borderId="5" xfId="0" applyFont="1" applyFill="1" applyBorder="1" applyAlignment="1">
      <alignment horizontal="center" wrapText="1"/>
    </xf>
    <xf numFmtId="0" fontId="61" fillId="11" borderId="6" xfId="0" applyFont="1" applyFill="1" applyBorder="1" applyAlignment="1">
      <alignment horizontal="center" wrapText="1"/>
    </xf>
    <xf numFmtId="0" fontId="61" fillId="11" borderId="7" xfId="0" applyFont="1" applyFill="1" applyBorder="1" applyAlignment="1">
      <alignment horizontal="center" wrapText="1"/>
    </xf>
    <xf numFmtId="0" fontId="61" fillId="11" borderId="5" xfId="0" applyFont="1" applyFill="1" applyBorder="1" applyAlignment="1">
      <alignment horizontal="center" vertical="center" wrapText="1"/>
    </xf>
    <xf numFmtId="0" fontId="61" fillId="11" borderId="6" xfId="0" applyFont="1" applyFill="1" applyBorder="1" applyAlignment="1">
      <alignment horizontal="center" vertical="center" wrapText="1"/>
    </xf>
    <xf numFmtId="0" fontId="61" fillId="11" borderId="7" xfId="0" applyFont="1" applyFill="1" applyBorder="1" applyAlignment="1">
      <alignment horizontal="center" vertical="center" wrapText="1"/>
    </xf>
    <xf numFmtId="0" fontId="11" fillId="0" borderId="5" xfId="0" applyFont="1" applyBorder="1" applyAlignment="1">
      <alignment horizontal="center" vertical="center"/>
    </xf>
    <xf numFmtId="0" fontId="11" fillId="0" borderId="6" xfId="0" applyFont="1" applyBorder="1" applyAlignment="1">
      <alignment horizontal="center" vertical="center"/>
    </xf>
    <xf numFmtId="0" fontId="11" fillId="0" borderId="7" xfId="0" applyFont="1" applyBorder="1" applyAlignment="1">
      <alignment horizontal="center" vertical="center"/>
    </xf>
    <xf numFmtId="0" fontId="50" fillId="0" borderId="36" xfId="0" applyFont="1" applyBorder="1" applyAlignment="1">
      <alignment horizontal="center" vertical="center"/>
    </xf>
    <xf numFmtId="0" fontId="50" fillId="0" borderId="0" xfId="0" applyFont="1" applyAlignment="1">
      <alignment horizontal="center" vertical="center"/>
    </xf>
    <xf numFmtId="0" fontId="50" fillId="0" borderId="30" xfId="0" applyFont="1" applyBorder="1" applyAlignment="1">
      <alignment horizontal="center" vertical="center"/>
    </xf>
    <xf numFmtId="0" fontId="50" fillId="0" borderId="12" xfId="0" applyFont="1" applyBorder="1" applyAlignment="1">
      <alignment horizontal="center"/>
    </xf>
    <xf numFmtId="0" fontId="50" fillId="0" borderId="11" xfId="0" applyFont="1" applyBorder="1" applyAlignment="1">
      <alignment horizontal="center"/>
    </xf>
    <xf numFmtId="0" fontId="50" fillId="0" borderId="42" xfId="0" applyFont="1" applyBorder="1" applyAlignment="1">
      <alignment horizontal="center"/>
    </xf>
    <xf numFmtId="0" fontId="50" fillId="0" borderId="2" xfId="0" applyFont="1" applyBorder="1" applyAlignment="1">
      <alignment horizontal="center" vertical="center"/>
    </xf>
    <xf numFmtId="0" fontId="50" fillId="0" borderId="2" xfId="0" applyFont="1" applyBorder="1" applyAlignment="1">
      <alignment horizontal="center"/>
    </xf>
    <xf numFmtId="0" fontId="46" fillId="0" borderId="0" xfId="0" applyFont="1" applyBorder="1" applyAlignment="1">
      <alignment horizontal="center"/>
    </xf>
    <xf numFmtId="0" fontId="46" fillId="0" borderId="38" xfId="0" applyFont="1" applyBorder="1" applyAlignment="1">
      <alignment horizontal="center"/>
    </xf>
    <xf numFmtId="0" fontId="64" fillId="14" borderId="6" xfId="0" applyFont="1" applyFill="1" applyBorder="1" applyAlignment="1">
      <alignment horizontal="center" vertical="center" wrapText="1"/>
    </xf>
    <xf numFmtId="0" fontId="64" fillId="14" borderId="7" xfId="0" applyFont="1" applyFill="1" applyBorder="1" applyAlignment="1">
      <alignment horizontal="center" vertical="center" wrapText="1"/>
    </xf>
    <xf numFmtId="0" fontId="47" fillId="0" borderId="0" xfId="18" applyFont="1" applyAlignment="1">
      <alignment horizontal="left" vertical="center"/>
    </xf>
    <xf numFmtId="0" fontId="46" fillId="0" borderId="5" xfId="0" applyFont="1" applyBorder="1" applyAlignment="1">
      <alignment horizontal="left"/>
    </xf>
    <xf numFmtId="0" fontId="46" fillId="0" borderId="6" xfId="0" applyFont="1" applyBorder="1" applyAlignment="1">
      <alignment horizontal="left"/>
    </xf>
    <xf numFmtId="0" fontId="46" fillId="0" borderId="7" xfId="0" applyFont="1" applyBorder="1" applyAlignment="1">
      <alignment horizontal="left"/>
    </xf>
    <xf numFmtId="0" fontId="77" fillId="0" borderId="5" xfId="0" applyFont="1" applyBorder="1" applyAlignment="1">
      <alignment horizontal="left" vertical="center" wrapText="1"/>
    </xf>
    <xf numFmtId="0" fontId="77" fillId="0" borderId="6" xfId="0" applyFont="1" applyBorder="1" applyAlignment="1">
      <alignment horizontal="left" vertical="center" wrapText="1"/>
    </xf>
    <xf numFmtId="0" fontId="77" fillId="0" borderId="7" xfId="0" applyFont="1" applyBorder="1" applyAlignment="1">
      <alignment horizontal="left" vertical="center" wrapText="1"/>
    </xf>
    <xf numFmtId="0" fontId="40" fillId="0" borderId="5" xfId="0" applyFont="1" applyBorder="1" applyAlignment="1">
      <alignment horizontal="center"/>
    </xf>
    <xf numFmtId="0" fontId="40" fillId="0" borderId="6" xfId="0" applyFont="1" applyBorder="1" applyAlignment="1">
      <alignment horizontal="center"/>
    </xf>
    <xf numFmtId="0" fontId="40" fillId="0" borderId="7" xfId="0" applyFont="1" applyBorder="1" applyAlignment="1">
      <alignment horizontal="center"/>
    </xf>
    <xf numFmtId="0" fontId="47" fillId="7" borderId="1" xfId="18" applyFont="1" applyFill="1" applyBorder="1" applyAlignment="1">
      <alignment horizontal="left" vertical="center"/>
    </xf>
    <xf numFmtId="170" fontId="44" fillId="8" borderId="5" xfId="17" applyNumberFormat="1" applyFont="1" applyFill="1" applyBorder="1" applyAlignment="1">
      <alignment horizontal="center" vertical="center" wrapText="1"/>
    </xf>
    <xf numFmtId="170" fontId="44" fillId="8" borderId="7" xfId="17" applyNumberFormat="1" applyFont="1" applyFill="1" applyBorder="1" applyAlignment="1">
      <alignment horizontal="center" vertical="center" wrapText="1"/>
    </xf>
    <xf numFmtId="0" fontId="36" fillId="0" borderId="5" xfId="0" applyFont="1" applyBorder="1" applyAlignment="1">
      <alignment horizontal="right" vertical="center"/>
    </xf>
    <xf numFmtId="0" fontId="36" fillId="0" borderId="6" xfId="0" applyFont="1" applyBorder="1" applyAlignment="1">
      <alignment horizontal="right" vertical="center"/>
    </xf>
    <xf numFmtId="0" fontId="36" fillId="0" borderId="7" xfId="0" applyFont="1" applyBorder="1" applyAlignment="1">
      <alignment horizontal="right" vertical="center"/>
    </xf>
    <xf numFmtId="0" fontId="36" fillId="0" borderId="2" xfId="0" applyFont="1" applyBorder="1" applyAlignment="1">
      <alignment horizontal="center" vertical="center"/>
    </xf>
    <xf numFmtId="0" fontId="36" fillId="0" borderId="10" xfId="0" applyFont="1" applyBorder="1" applyAlignment="1">
      <alignment horizontal="center" vertical="center"/>
    </xf>
    <xf numFmtId="0" fontId="36" fillId="0" borderId="54" xfId="0" applyFont="1" applyBorder="1" applyAlignment="1">
      <alignment horizontal="right" vertical="center"/>
    </xf>
    <xf numFmtId="0" fontId="36" fillId="0" borderId="11" xfId="0" applyFont="1" applyBorder="1" applyAlignment="1">
      <alignment horizontal="right" vertical="center"/>
    </xf>
    <xf numFmtId="0" fontId="36" fillId="0" borderId="21" xfId="0" applyFont="1" applyBorder="1" applyAlignment="1">
      <alignment horizontal="right" vertical="center"/>
    </xf>
    <xf numFmtId="0" fontId="36" fillId="0" borderId="16" xfId="0" applyFont="1" applyBorder="1" applyAlignment="1">
      <alignment horizontal="center" vertical="center"/>
    </xf>
    <xf numFmtId="0" fontId="37" fillId="0" borderId="16" xfId="0" applyFont="1" applyBorder="1" applyAlignment="1">
      <alignment vertical="center"/>
    </xf>
    <xf numFmtId="0" fontId="37" fillId="0" borderId="2" xfId="0" applyFont="1" applyBorder="1" applyAlignment="1">
      <alignment vertical="center"/>
    </xf>
    <xf numFmtId="0" fontId="37" fillId="0" borderId="16" xfId="0" applyFont="1" applyBorder="1" applyAlignment="1">
      <alignment vertical="center" wrapText="1"/>
    </xf>
    <xf numFmtId="0" fontId="37" fillId="0" borderId="2" xfId="0" applyFont="1" applyBorder="1" applyAlignment="1">
      <alignment vertical="center" wrapText="1"/>
    </xf>
    <xf numFmtId="0" fontId="36" fillId="8" borderId="80" xfId="0" applyFont="1" applyFill="1" applyBorder="1" applyAlignment="1">
      <alignment horizontal="center" vertical="center"/>
    </xf>
    <xf numFmtId="0" fontId="36" fillId="8" borderId="81" xfId="0" applyFont="1" applyFill="1" applyBorder="1" applyAlignment="1">
      <alignment horizontal="center" vertical="center"/>
    </xf>
    <xf numFmtId="0" fontId="36" fillId="8" borderId="51" xfId="0" applyFont="1" applyFill="1" applyBorder="1" applyAlignment="1">
      <alignment horizontal="center" vertical="center"/>
    </xf>
    <xf numFmtId="0" fontId="36" fillId="8" borderId="1" xfId="0" applyFont="1" applyFill="1" applyBorder="1" applyAlignment="1">
      <alignment horizontal="center" vertical="center"/>
    </xf>
    <xf numFmtId="0" fontId="7" fillId="0" borderId="2" xfId="6" applyFont="1" applyBorder="1" applyAlignment="1">
      <alignment horizontal="center" vertical="top" wrapText="1"/>
    </xf>
    <xf numFmtId="0" fontId="7" fillId="0" borderId="10" xfId="6" applyFont="1" applyBorder="1" applyAlignment="1">
      <alignment horizontal="center" vertical="top" wrapText="1"/>
    </xf>
    <xf numFmtId="0" fontId="35" fillId="0" borderId="2" xfId="0" applyFont="1" applyBorder="1" applyAlignment="1">
      <alignment horizontal="center" vertical="center" wrapText="1"/>
    </xf>
    <xf numFmtId="0" fontId="35" fillId="0" borderId="10" xfId="0" applyFont="1" applyBorder="1" applyAlignment="1">
      <alignment horizontal="center" vertical="center" wrapText="1"/>
    </xf>
    <xf numFmtId="0" fontId="27" fillId="0" borderId="24" xfId="0" applyFont="1" applyBorder="1" applyAlignment="1">
      <alignment horizontal="center" vertical="center" wrapText="1"/>
    </xf>
    <xf numFmtId="0" fontId="27" fillId="0" borderId="25" xfId="0" applyFont="1" applyBorder="1" applyAlignment="1">
      <alignment horizontal="center" vertical="center" wrapText="1"/>
    </xf>
    <xf numFmtId="0" fontId="35" fillId="8" borderId="68" xfId="0" applyFont="1" applyFill="1" applyBorder="1" applyAlignment="1">
      <alignment horizontal="center" vertical="center"/>
    </xf>
    <xf numFmtId="0" fontId="35" fillId="8" borderId="78" xfId="0" applyFont="1" applyFill="1" applyBorder="1" applyAlignment="1">
      <alignment horizontal="center" vertical="center"/>
    </xf>
    <xf numFmtId="38" fontId="35" fillId="8" borderId="80" xfId="13" applyNumberFormat="1" applyFont="1" applyFill="1" applyBorder="1" applyAlignment="1">
      <alignment horizontal="center" vertical="center"/>
    </xf>
    <xf numFmtId="38" fontId="35" fillId="8" borderId="81" xfId="13" applyNumberFormat="1" applyFont="1" applyFill="1" applyBorder="1" applyAlignment="1">
      <alignment horizontal="center" vertical="center"/>
    </xf>
    <xf numFmtId="0" fontId="4" fillId="8" borderId="13" xfId="0" applyFont="1" applyFill="1" applyBorder="1" applyAlignment="1">
      <alignment horizontal="center" vertical="center"/>
    </xf>
    <xf numFmtId="0" fontId="4" fillId="8" borderId="16" xfId="0" applyFont="1" applyFill="1" applyBorder="1" applyAlignment="1">
      <alignment horizontal="center" vertical="center"/>
    </xf>
    <xf numFmtId="0" fontId="36" fillId="8" borderId="14" xfId="0" applyFont="1" applyFill="1" applyBorder="1" applyAlignment="1">
      <alignment horizontal="center" vertical="center"/>
    </xf>
    <xf numFmtId="0" fontId="36" fillId="8" borderId="2" xfId="0" applyFont="1" applyFill="1" applyBorder="1" applyAlignment="1">
      <alignment horizontal="center" vertical="center"/>
    </xf>
    <xf numFmtId="0" fontId="35" fillId="8" borderId="14" xfId="0" applyFont="1" applyFill="1" applyBorder="1" applyAlignment="1">
      <alignment horizontal="center" vertical="center"/>
    </xf>
    <xf numFmtId="0" fontId="35" fillId="8" borderId="2" xfId="0" applyFont="1" applyFill="1" applyBorder="1" applyAlignment="1">
      <alignment horizontal="center" vertical="center"/>
    </xf>
    <xf numFmtId="0" fontId="36" fillId="8" borderId="15" xfId="0" applyFont="1" applyFill="1" applyBorder="1" applyAlignment="1">
      <alignment horizontal="center" vertical="center"/>
    </xf>
    <xf numFmtId="0" fontId="36" fillId="8" borderId="10" xfId="0" applyFont="1" applyFill="1" applyBorder="1" applyAlignment="1">
      <alignment horizontal="center" vertic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7" fillId="0" borderId="2" xfId="0" applyFont="1" applyBorder="1" applyAlignment="1">
      <alignment horizontal="center" vertical="center" wrapText="1"/>
    </xf>
    <xf numFmtId="0" fontId="39" fillId="0" borderId="2" xfId="0" applyFont="1" applyBorder="1" applyAlignment="1">
      <alignment vertical="center" wrapText="1"/>
    </xf>
    <xf numFmtId="0" fontId="39" fillId="0" borderId="10" xfId="0" applyFont="1" applyBorder="1" applyAlignment="1">
      <alignment vertical="center" wrapText="1"/>
    </xf>
    <xf numFmtId="0" fontId="4" fillId="8" borderId="68" xfId="0" applyFont="1" applyFill="1" applyBorder="1" applyAlignment="1">
      <alignment horizontal="center" vertical="center"/>
    </xf>
    <xf numFmtId="0" fontId="4" fillId="8" borderId="25" xfId="0" applyFont="1" applyFill="1" applyBorder="1" applyAlignment="1">
      <alignment horizontal="center" vertical="center"/>
    </xf>
    <xf numFmtId="0" fontId="4" fillId="8" borderId="78" xfId="0" applyFont="1" applyFill="1" applyBorder="1" applyAlignment="1">
      <alignment horizontal="center" vertical="center"/>
    </xf>
    <xf numFmtId="0" fontId="36" fillId="8" borderId="82" xfId="0" applyFont="1" applyFill="1" applyBorder="1" applyAlignment="1">
      <alignment horizontal="center" vertical="center"/>
    </xf>
    <xf numFmtId="0" fontId="36" fillId="8" borderId="83" xfId="0" applyFont="1" applyFill="1" applyBorder="1" applyAlignment="1">
      <alignment horizontal="center" vertical="center"/>
    </xf>
    <xf numFmtId="0" fontId="36" fillId="8" borderId="12" xfId="0" applyFont="1" applyFill="1" applyBorder="1" applyAlignment="1">
      <alignment horizontal="center" vertical="center"/>
    </xf>
    <xf numFmtId="0" fontId="36" fillId="8" borderId="67" xfId="0" applyFont="1" applyFill="1" applyBorder="1" applyAlignment="1">
      <alignment horizontal="center" vertical="center"/>
    </xf>
    <xf numFmtId="0" fontId="36" fillId="8" borderId="37" xfId="0" applyFont="1" applyFill="1" applyBorder="1" applyAlignment="1">
      <alignment horizontal="center" vertical="center"/>
    </xf>
    <xf numFmtId="0" fontId="35" fillId="8" borderId="37" xfId="0" applyFont="1" applyFill="1" applyBorder="1" applyAlignment="1">
      <alignment horizontal="center" vertical="center"/>
    </xf>
    <xf numFmtId="0" fontId="27" fillId="0" borderId="5"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23" xfId="0" applyFont="1" applyBorder="1" applyAlignment="1">
      <alignment horizontal="center" vertical="center" wrapText="1"/>
    </xf>
    <xf numFmtId="0" fontId="36" fillId="0" borderId="5" xfId="0" applyFont="1" applyBorder="1" applyAlignment="1">
      <alignment horizontal="center" vertical="center"/>
    </xf>
    <xf numFmtId="0" fontId="36" fillId="0" borderId="6" xfId="0" applyFont="1" applyBorder="1" applyAlignment="1">
      <alignment horizontal="center" vertical="center"/>
    </xf>
    <xf numFmtId="0" fontId="36" fillId="0" borderId="23" xfId="0" applyFont="1" applyBorder="1" applyAlignment="1">
      <alignment horizontal="center" vertical="center"/>
    </xf>
    <xf numFmtId="0" fontId="36" fillId="8" borderId="41" xfId="0" applyFont="1" applyFill="1" applyBorder="1" applyAlignment="1">
      <alignment horizontal="center" vertical="center"/>
    </xf>
    <xf numFmtId="0" fontId="36" fillId="8" borderId="20" xfId="0" applyFont="1" applyFill="1" applyBorder="1" applyAlignment="1">
      <alignment horizontal="center" vertical="center"/>
    </xf>
    <xf numFmtId="0" fontId="36" fillId="8" borderId="21" xfId="0" applyFont="1" applyFill="1" applyBorder="1" applyAlignment="1">
      <alignment horizontal="center" vertical="center"/>
    </xf>
    <xf numFmtId="0" fontId="36" fillId="8" borderId="8" xfId="0" applyFont="1" applyFill="1" applyBorder="1" applyAlignment="1">
      <alignment horizontal="center" vertical="center"/>
    </xf>
    <xf numFmtId="0" fontId="4" fillId="8" borderId="8" xfId="0" applyFont="1" applyFill="1" applyBorder="1" applyAlignment="1">
      <alignment horizontal="center" vertical="center"/>
    </xf>
    <xf numFmtId="0" fontId="4" fillId="8" borderId="37" xfId="0" applyFont="1" applyFill="1" applyBorder="1" applyAlignment="1">
      <alignment horizontal="center" vertical="center"/>
    </xf>
    <xf numFmtId="0" fontId="4" fillId="8" borderId="1" xfId="0" applyFont="1" applyFill="1" applyBorder="1" applyAlignment="1">
      <alignment horizontal="center" vertical="center"/>
    </xf>
    <xf numFmtId="0" fontId="35" fillId="0" borderId="26" xfId="0" applyFont="1" applyBorder="1" applyAlignment="1">
      <alignment horizontal="center"/>
    </xf>
    <xf numFmtId="0" fontId="35" fillId="0" borderId="7" xfId="0" applyFont="1" applyBorder="1" applyAlignment="1">
      <alignment horizontal="center"/>
    </xf>
    <xf numFmtId="0" fontId="26" fillId="2" borderId="2" xfId="0" applyFont="1" applyFill="1" applyBorder="1" applyAlignment="1">
      <alignment horizontal="center" vertical="center"/>
    </xf>
    <xf numFmtId="0" fontId="26" fillId="2" borderId="10" xfId="0" applyFont="1" applyFill="1" applyBorder="1" applyAlignment="1">
      <alignment horizontal="center" vertical="center"/>
    </xf>
    <xf numFmtId="0" fontId="11" fillId="0" borderId="9" xfId="0" applyFont="1" applyBorder="1" applyAlignment="1">
      <alignment horizontal="center" vertical="center"/>
    </xf>
    <xf numFmtId="0" fontId="13" fillId="0" borderId="0" xfId="0" applyFont="1" applyBorder="1" applyAlignment="1">
      <alignment horizontal="left" wrapText="1"/>
    </xf>
    <xf numFmtId="0" fontId="23" fillId="0" borderId="0" xfId="0" applyFont="1" applyBorder="1" applyAlignment="1">
      <alignment horizontal="left" vertical="center"/>
    </xf>
    <xf numFmtId="0" fontId="8" fillId="5" borderId="12"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21" xfId="0" applyFont="1" applyFill="1" applyBorder="1" applyAlignment="1">
      <alignment horizontal="center" vertical="center" wrapText="1"/>
    </xf>
    <xf numFmtId="165" fontId="5" fillId="0" borderId="22" xfId="1" applyNumberFormat="1" applyFont="1" applyBorder="1" applyAlignment="1">
      <alignment horizontal="center" vertical="center"/>
    </xf>
    <xf numFmtId="165" fontId="5" fillId="0" borderId="19" xfId="1" applyNumberFormat="1" applyFont="1" applyBorder="1" applyAlignment="1">
      <alignment horizontal="center" vertical="center"/>
    </xf>
    <xf numFmtId="0" fontId="23" fillId="0" borderId="0" xfId="10" applyFont="1" applyFill="1" applyBorder="1" applyAlignment="1" applyProtection="1">
      <alignment horizontal="center" vertical="center" wrapText="1"/>
    </xf>
    <xf numFmtId="0" fontId="20" fillId="8" borderId="51" xfId="0" applyFont="1" applyFill="1" applyBorder="1" applyAlignment="1">
      <alignment horizontal="center" vertical="center"/>
    </xf>
    <xf numFmtId="0" fontId="20" fillId="8" borderId="1" xfId="0" applyFont="1" applyFill="1" applyBorder="1" applyAlignment="1">
      <alignment horizontal="center" vertical="center"/>
    </xf>
    <xf numFmtId="0" fontId="20" fillId="8" borderId="68" xfId="0" applyFont="1" applyFill="1" applyBorder="1" applyAlignment="1">
      <alignment horizontal="center" vertical="center"/>
    </xf>
    <xf numFmtId="0" fontId="20" fillId="8" borderId="78" xfId="0" applyFont="1" applyFill="1" applyBorder="1" applyAlignment="1">
      <alignment horizontal="center" vertical="center"/>
    </xf>
    <xf numFmtId="0" fontId="23" fillId="0" borderId="11" xfId="10" applyFont="1" applyFill="1" applyBorder="1" applyAlignment="1" applyProtection="1">
      <alignment horizontal="center" vertical="center"/>
    </xf>
    <xf numFmtId="0" fontId="66" fillId="10" borderId="5" xfId="16" applyFont="1" applyFill="1" applyBorder="1" applyAlignment="1">
      <alignment horizontal="center"/>
    </xf>
    <xf numFmtId="0" fontId="66" fillId="10" borderId="6" xfId="16" applyFont="1" applyFill="1" applyBorder="1" applyAlignment="1">
      <alignment horizontal="center"/>
    </xf>
    <xf numFmtId="0" fontId="66" fillId="10" borderId="7" xfId="16" applyFont="1" applyFill="1" applyBorder="1" applyAlignment="1">
      <alignment horizontal="center"/>
    </xf>
    <xf numFmtId="0" fontId="58" fillId="8" borderId="8" xfId="16" applyFont="1" applyFill="1" applyBorder="1" applyAlignment="1">
      <alignment horizontal="center" vertical="center"/>
    </xf>
    <xf numFmtId="0" fontId="58" fillId="8" borderId="1" xfId="16" applyFont="1" applyFill="1" applyBorder="1" applyAlignment="1">
      <alignment horizontal="center" vertical="center"/>
    </xf>
    <xf numFmtId="0" fontId="55" fillId="8" borderId="8" xfId="16" applyFont="1" applyFill="1" applyBorder="1" applyAlignment="1" applyProtection="1">
      <alignment horizontal="center" vertical="center"/>
      <protection locked="0"/>
    </xf>
    <xf numFmtId="0" fontId="55" fillId="8" borderId="1" xfId="16" applyFont="1" applyFill="1" applyBorder="1" applyAlignment="1" applyProtection="1">
      <alignment horizontal="center" vertical="center"/>
      <protection locked="0"/>
    </xf>
    <xf numFmtId="170" fontId="19" fillId="8" borderId="5" xfId="16" applyNumberFormat="1" applyFont="1" applyFill="1" applyBorder="1" applyAlignment="1">
      <alignment horizontal="center" vertical="center"/>
    </xf>
    <xf numFmtId="170" fontId="19" fillId="8" borderId="7" xfId="16" applyNumberFormat="1" applyFont="1" applyFill="1" applyBorder="1" applyAlignment="1">
      <alignment horizontal="center" vertical="center"/>
    </xf>
  </cellXfs>
  <cellStyles count="20">
    <cellStyle name="Lien hypertexte" xfId="4" builtinId="8"/>
    <cellStyle name="Lien hypertexte 2" xfId="14" xr:uid="{00000000-0005-0000-0000-000001000000}"/>
    <cellStyle name="Milliers" xfId="1" builtinId="3"/>
    <cellStyle name="Milliers 2" xfId="9" xr:uid="{00000000-0005-0000-0000-000003000000}"/>
    <cellStyle name="Milliers 2 2" xfId="12" xr:uid="{00000000-0005-0000-0000-000004000000}"/>
    <cellStyle name="Milliers 3" xfId="13" xr:uid="{00000000-0005-0000-0000-000005000000}"/>
    <cellStyle name="Milliers_DQ Lot 02 Gros oeuvre &amp; Terrsmt compl" xfId="2" xr:uid="{00000000-0005-0000-0000-000006000000}"/>
    <cellStyle name="Normal" xfId="0" builtinId="0"/>
    <cellStyle name="Normal 2" xfId="5" xr:uid="{00000000-0005-0000-0000-000008000000}"/>
    <cellStyle name="Normal 2 2" xfId="3" xr:uid="{00000000-0005-0000-0000-000009000000}"/>
    <cellStyle name="Normal 2 2 2" xfId="19" xr:uid="{00000000-0005-0000-0000-00000A000000}"/>
    <cellStyle name="Normal 2 3" xfId="6" xr:uid="{00000000-0005-0000-0000-00000B000000}"/>
    <cellStyle name="Normal 2 3 2" xfId="10" xr:uid="{00000000-0005-0000-0000-00000C000000}"/>
    <cellStyle name="Normal 3" xfId="8" xr:uid="{00000000-0005-0000-0000-00000D000000}"/>
    <cellStyle name="Normal 4" xfId="7" xr:uid="{00000000-0005-0000-0000-00000E000000}"/>
    <cellStyle name="Normal 4 2" xfId="18" xr:uid="{00000000-0005-0000-0000-00000F000000}"/>
    <cellStyle name="Normal 5" xfId="15" xr:uid="{00000000-0005-0000-0000-000010000000}"/>
    <cellStyle name="Normal 6" xfId="16" xr:uid="{00000000-0005-0000-0000-000011000000}"/>
    <cellStyle name="Normal 8" xfId="11" xr:uid="{00000000-0005-0000-0000-000012000000}"/>
    <cellStyle name="Normal_Modèle bordereau de prix" xfId="17" xr:uid="{00000000-0005-0000-0000-00001300000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3.xml"/><Relationship Id="rId38"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2.xml"/><Relationship Id="rId37"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theme" Target="theme/theme1.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885825</xdr:colOff>
      <xdr:row>72</xdr:row>
      <xdr:rowOff>1171575</xdr:rowOff>
    </xdr:from>
    <xdr:to>
      <xdr:col>1</xdr:col>
      <xdr:colOff>2209801</xdr:colOff>
      <xdr:row>72</xdr:row>
      <xdr:rowOff>2305716</xdr:rowOff>
    </xdr:to>
    <xdr:pic>
      <xdr:nvPicPr>
        <xdr:cNvPr id="2" name="Image 1">
          <a:extLst>
            <a:ext uri="{FF2B5EF4-FFF2-40B4-BE49-F238E27FC236}">
              <a16:creationId xmlns:a16="http://schemas.microsoft.com/office/drawing/2014/main" id="{D5691BE6-BEA9-4AED-B920-87D0BC49EE0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62100" y="49872900"/>
          <a:ext cx="1323976" cy="1134141"/>
        </a:xfrm>
        <a:prstGeom prst="rect">
          <a:avLst/>
        </a:prstGeom>
      </xdr:spPr>
    </xdr:pic>
    <xdr:clientData/>
  </xdr:twoCellAnchor>
  <xdr:twoCellAnchor editAs="oneCell">
    <xdr:from>
      <xdr:col>1</xdr:col>
      <xdr:colOff>904875</xdr:colOff>
      <xdr:row>73</xdr:row>
      <xdr:rowOff>1133475</xdr:rowOff>
    </xdr:from>
    <xdr:to>
      <xdr:col>1</xdr:col>
      <xdr:colOff>2680322</xdr:colOff>
      <xdr:row>73</xdr:row>
      <xdr:rowOff>2704191</xdr:rowOff>
    </xdr:to>
    <xdr:pic>
      <xdr:nvPicPr>
        <xdr:cNvPr id="3" name="Image 2">
          <a:extLst>
            <a:ext uri="{FF2B5EF4-FFF2-40B4-BE49-F238E27FC236}">
              <a16:creationId xmlns:a16="http://schemas.microsoft.com/office/drawing/2014/main" id="{FAAD28FC-54E9-4FC6-A397-632262A80A6C}"/>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581150" y="52320825"/>
          <a:ext cx="1775447" cy="1570716"/>
        </a:xfrm>
        <a:prstGeom prst="rect">
          <a:avLst/>
        </a:prstGeom>
      </xdr:spPr>
    </xdr:pic>
    <xdr:clientData/>
  </xdr:twoCellAnchor>
  <xdr:twoCellAnchor editAs="oneCell">
    <xdr:from>
      <xdr:col>1</xdr:col>
      <xdr:colOff>1209675</xdr:colOff>
      <xdr:row>74</xdr:row>
      <xdr:rowOff>1295400</xdr:rowOff>
    </xdr:from>
    <xdr:to>
      <xdr:col>1</xdr:col>
      <xdr:colOff>2324100</xdr:colOff>
      <xdr:row>74</xdr:row>
      <xdr:rowOff>2689174</xdr:rowOff>
    </xdr:to>
    <xdr:pic>
      <xdr:nvPicPr>
        <xdr:cNvPr id="4" name="Image 3">
          <a:extLst>
            <a:ext uri="{FF2B5EF4-FFF2-40B4-BE49-F238E27FC236}">
              <a16:creationId xmlns:a16="http://schemas.microsoft.com/office/drawing/2014/main" id="{2781BE64-0735-42FF-BC43-08E7AFFB228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1885950" y="55378350"/>
          <a:ext cx="1114425" cy="1393774"/>
        </a:xfrm>
        <a:prstGeom prst="rect">
          <a:avLst/>
        </a:prstGeom>
      </xdr:spPr>
    </xdr:pic>
    <xdr:clientData/>
  </xdr:twoCellAnchor>
  <xdr:twoCellAnchor editAs="oneCell">
    <xdr:from>
      <xdr:col>1</xdr:col>
      <xdr:colOff>1000125</xdr:colOff>
      <xdr:row>75</xdr:row>
      <xdr:rowOff>619125</xdr:rowOff>
    </xdr:from>
    <xdr:to>
      <xdr:col>1</xdr:col>
      <xdr:colOff>2396000</xdr:colOff>
      <xdr:row>75</xdr:row>
      <xdr:rowOff>1823673</xdr:rowOff>
    </xdr:to>
    <xdr:pic>
      <xdr:nvPicPr>
        <xdr:cNvPr id="5" name="Image 4">
          <a:extLst>
            <a:ext uri="{FF2B5EF4-FFF2-40B4-BE49-F238E27FC236}">
              <a16:creationId xmlns:a16="http://schemas.microsoft.com/office/drawing/2014/main" id="{97AAFC81-F1BF-4BE2-A409-6E7063FEF909}"/>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676400" y="57597675"/>
          <a:ext cx="1395875" cy="120454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885825</xdr:colOff>
      <xdr:row>73</xdr:row>
      <xdr:rowOff>1171575</xdr:rowOff>
    </xdr:from>
    <xdr:to>
      <xdr:col>1</xdr:col>
      <xdr:colOff>2209801</xdr:colOff>
      <xdr:row>73</xdr:row>
      <xdr:rowOff>2305716</xdr:rowOff>
    </xdr:to>
    <xdr:pic>
      <xdr:nvPicPr>
        <xdr:cNvPr id="2" name="Image 1">
          <a:extLst>
            <a:ext uri="{FF2B5EF4-FFF2-40B4-BE49-F238E27FC236}">
              <a16:creationId xmlns:a16="http://schemas.microsoft.com/office/drawing/2014/main" id="{D3172C1E-2F23-4592-8DD4-742848D98C4A}"/>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579245" y="46708695"/>
          <a:ext cx="1323976" cy="1134141"/>
        </a:xfrm>
        <a:prstGeom prst="rect">
          <a:avLst/>
        </a:prstGeom>
      </xdr:spPr>
    </xdr:pic>
    <xdr:clientData/>
  </xdr:twoCellAnchor>
  <xdr:twoCellAnchor editAs="oneCell">
    <xdr:from>
      <xdr:col>1</xdr:col>
      <xdr:colOff>904875</xdr:colOff>
      <xdr:row>74</xdr:row>
      <xdr:rowOff>1133475</xdr:rowOff>
    </xdr:from>
    <xdr:to>
      <xdr:col>1</xdr:col>
      <xdr:colOff>2680322</xdr:colOff>
      <xdr:row>74</xdr:row>
      <xdr:rowOff>2704191</xdr:rowOff>
    </xdr:to>
    <xdr:pic>
      <xdr:nvPicPr>
        <xdr:cNvPr id="3" name="Image 2">
          <a:extLst>
            <a:ext uri="{FF2B5EF4-FFF2-40B4-BE49-F238E27FC236}">
              <a16:creationId xmlns:a16="http://schemas.microsoft.com/office/drawing/2014/main" id="{3C4EB4AC-46A6-437A-82B2-00710586A778}"/>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xdr:blipFill>
      <xdr:spPr>
        <a:xfrm>
          <a:off x="1598295" y="49154715"/>
          <a:ext cx="1775447" cy="1570716"/>
        </a:xfrm>
        <a:prstGeom prst="rect">
          <a:avLst/>
        </a:prstGeom>
      </xdr:spPr>
    </xdr:pic>
    <xdr:clientData/>
  </xdr:twoCellAnchor>
  <xdr:twoCellAnchor editAs="oneCell">
    <xdr:from>
      <xdr:col>1</xdr:col>
      <xdr:colOff>1209675</xdr:colOff>
      <xdr:row>75</xdr:row>
      <xdr:rowOff>1295400</xdr:rowOff>
    </xdr:from>
    <xdr:to>
      <xdr:col>1</xdr:col>
      <xdr:colOff>2324100</xdr:colOff>
      <xdr:row>75</xdr:row>
      <xdr:rowOff>2689174</xdr:rowOff>
    </xdr:to>
    <xdr:pic>
      <xdr:nvPicPr>
        <xdr:cNvPr id="4" name="Image 3">
          <a:extLst>
            <a:ext uri="{FF2B5EF4-FFF2-40B4-BE49-F238E27FC236}">
              <a16:creationId xmlns:a16="http://schemas.microsoft.com/office/drawing/2014/main" id="{190119B9-91C9-4736-9250-8AD0E49A204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xdr:blipFill>
      <xdr:spPr>
        <a:xfrm>
          <a:off x="1903095" y="52212240"/>
          <a:ext cx="1114425" cy="1393774"/>
        </a:xfrm>
        <a:prstGeom prst="rect">
          <a:avLst/>
        </a:prstGeom>
      </xdr:spPr>
    </xdr:pic>
    <xdr:clientData/>
  </xdr:twoCellAnchor>
  <xdr:twoCellAnchor editAs="oneCell">
    <xdr:from>
      <xdr:col>1</xdr:col>
      <xdr:colOff>1000125</xdr:colOff>
      <xdr:row>76</xdr:row>
      <xdr:rowOff>619125</xdr:rowOff>
    </xdr:from>
    <xdr:to>
      <xdr:col>1</xdr:col>
      <xdr:colOff>2396000</xdr:colOff>
      <xdr:row>76</xdr:row>
      <xdr:rowOff>1823673</xdr:rowOff>
    </xdr:to>
    <xdr:pic>
      <xdr:nvPicPr>
        <xdr:cNvPr id="5" name="Image 4">
          <a:extLst>
            <a:ext uri="{FF2B5EF4-FFF2-40B4-BE49-F238E27FC236}">
              <a16:creationId xmlns:a16="http://schemas.microsoft.com/office/drawing/2014/main" id="{D1BFD77A-9D3D-49E9-8E27-00C3F60EA9B8}"/>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rcRect/>
        <a:stretch/>
      </xdr:blipFill>
      <xdr:spPr>
        <a:xfrm>
          <a:off x="1693545" y="54431565"/>
          <a:ext cx="1395875" cy="1204548"/>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Y:\Documents%20and%20Settings\JpDumoulin\Favoris\SAINTEX%202005%20CAHORS%20&#233;tude%20colonne%20logements.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DOCUME~1\AGNS~1\LOCALS~1\Temp\R&#233;pertoire%20temporaire%201%20pour%20dce.zip\CAP%20INGELEC\I-TA04053-3%20ELECTRICIT2%20Mars%202006.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H:\Users\C&#233;saire%20KP\Desktop\DOSSIER%20IMPORTANT\MODEL%20REVIT%20ARE\METRE%20ARE\Variante%202\DQE%20-BORD%20ARE%20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banca/AppData/Local/Temp/Rar$DIa32072.13708/DEVIS%20COMPLEMENT%20PLOMBERI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ARDE"/>
      <sheetName val="RECAP"/>
      <sheetName val="PROJET"/>
      <sheetName val="SCHEMA (2)"/>
      <sheetName val="DEVIS (2)"/>
      <sheetName val="DERIVATION"/>
      <sheetName val="RESEAU"/>
      <sheetName val="Info C14100"/>
      <sheetName val="GRAPH"/>
      <sheetName val="SCHEMA"/>
      <sheetName val="DEVIS"/>
      <sheetName val=" "/>
      <sheetName val="SWAP"/>
      <sheetName val="MP"/>
      <sheetName val="BOX"/>
      <sheetName val="Macro2"/>
      <sheetName val="Macro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ow r="1">
          <cell r="N1">
            <v>180038</v>
          </cell>
          <cell r="O1">
            <v>48</v>
          </cell>
          <cell r="P1" t="str">
            <v xml:space="preserve">BOITIER TELER.BEIGE      </v>
          </cell>
          <cell r="Q1">
            <v>2</v>
          </cell>
          <cell r="R1" t="str">
            <v xml:space="preserve">44.49.007 </v>
          </cell>
        </row>
        <row r="2">
          <cell r="N2">
            <v>180041</v>
          </cell>
          <cell r="O2">
            <v>48</v>
          </cell>
          <cell r="P2" t="str">
            <v xml:space="preserve">CONCENTRATEUR GAZ 3      </v>
          </cell>
          <cell r="Q2">
            <v>2</v>
          </cell>
          <cell r="R2" t="str">
            <v xml:space="preserve">41.90.051 </v>
          </cell>
        </row>
        <row r="3">
          <cell r="N3">
            <v>180042</v>
          </cell>
          <cell r="O3">
            <v>48</v>
          </cell>
          <cell r="P3" t="str">
            <v xml:space="preserve">CONCENTRATEUR GAZ 1      </v>
          </cell>
          <cell r="Q3">
            <v>2</v>
          </cell>
          <cell r="R3" t="str">
            <v xml:space="preserve">41.90.050 </v>
          </cell>
        </row>
        <row r="4">
          <cell r="N4">
            <v>180043</v>
          </cell>
          <cell r="P4" t="str">
            <v xml:space="preserve">CONCENTRATEUR VGR        </v>
          </cell>
          <cell r="Q4">
            <v>2</v>
          </cell>
          <cell r="R4" t="str">
            <v xml:space="preserve">41.90.052 </v>
          </cell>
        </row>
        <row r="5">
          <cell r="N5">
            <v>180146</v>
          </cell>
          <cell r="O5">
            <v>15</v>
          </cell>
          <cell r="P5" t="str">
            <v>DISPOSITIF 4D A PERFO.(180056)</v>
          </cell>
          <cell r="Q5">
            <v>2</v>
          </cell>
          <cell r="R5" t="str">
            <v xml:space="preserve">41.49.074 </v>
          </cell>
        </row>
        <row r="6">
          <cell r="N6">
            <v>180147</v>
          </cell>
          <cell r="O6">
            <v>15</v>
          </cell>
          <cell r="P6" t="str">
            <v>DISPOSITIF 8D A PERFO.(180072)</v>
          </cell>
          <cell r="Q6">
            <v>2</v>
          </cell>
          <cell r="R6" t="str">
            <v xml:space="preserve">44.49.086 </v>
          </cell>
        </row>
        <row r="7">
          <cell r="N7">
            <v>180148</v>
          </cell>
          <cell r="O7">
            <v>15</v>
          </cell>
          <cell r="P7" t="str">
            <v>BOITIER 4D A PERFO.     (180070)</v>
          </cell>
          <cell r="Q7">
            <v>2</v>
          </cell>
          <cell r="R7" t="str">
            <v xml:space="preserve">44.49.075 </v>
          </cell>
        </row>
        <row r="8">
          <cell r="N8">
            <v>180149</v>
          </cell>
          <cell r="O8">
            <v>15</v>
          </cell>
          <cell r="P8" t="str">
            <v xml:space="preserve">BOITIER 8D A PERFO.     (180071) </v>
          </cell>
          <cell r="Q8">
            <v>2</v>
          </cell>
          <cell r="R8" t="str">
            <v xml:space="preserve">44.49.087 </v>
          </cell>
        </row>
        <row r="9">
          <cell r="N9">
            <v>180069</v>
          </cell>
          <cell r="O9">
            <v>15</v>
          </cell>
          <cell r="P9" t="str">
            <v xml:space="preserve">BOITIER 4D A VIS         </v>
          </cell>
          <cell r="Q9">
            <v>2</v>
          </cell>
          <cell r="R9" t="str">
            <v xml:space="preserve">44.49.056 </v>
          </cell>
        </row>
        <row r="10">
          <cell r="N10">
            <v>180080</v>
          </cell>
          <cell r="O10">
            <v>48</v>
          </cell>
          <cell r="P10" t="str">
            <v xml:space="preserve">BOITIER D'ENCASTREMENT   </v>
          </cell>
          <cell r="Q10">
            <v>2</v>
          </cell>
          <cell r="R10" t="str">
            <v xml:space="preserve">13.27.003 </v>
          </cell>
        </row>
        <row r="11">
          <cell r="N11">
            <v>222031</v>
          </cell>
          <cell r="O11">
            <v>36</v>
          </cell>
          <cell r="P11" t="str">
            <v xml:space="preserve">C/C BIPOLAIRE 45/60 A    </v>
          </cell>
          <cell r="Q11">
            <v>2</v>
          </cell>
          <cell r="R11" t="str">
            <v xml:space="preserve">69.40.035 </v>
          </cell>
        </row>
        <row r="12">
          <cell r="N12">
            <v>222040</v>
          </cell>
          <cell r="O12">
            <v>36</v>
          </cell>
          <cell r="P12" t="str">
            <v xml:space="preserve">C/C.BIPOLAIRE.90A.T00    </v>
          </cell>
          <cell r="Q12">
            <v>2</v>
          </cell>
          <cell r="R12">
            <v>0</v>
          </cell>
        </row>
        <row r="13">
          <cell r="N13">
            <v>224031</v>
          </cell>
          <cell r="O13">
            <v>46</v>
          </cell>
          <cell r="P13" t="str">
            <v xml:space="preserve">C/C TETRAP. 45/60A       </v>
          </cell>
          <cell r="Q13">
            <v>2</v>
          </cell>
          <cell r="R13" t="str">
            <v xml:space="preserve">69.40.037 </v>
          </cell>
        </row>
        <row r="14">
          <cell r="N14">
            <v>224040</v>
          </cell>
          <cell r="O14">
            <v>46</v>
          </cell>
          <cell r="P14" t="str">
            <v>C/C.TETRAPOLAIRE.60A.T00</v>
          </cell>
          <cell r="Q14">
            <v>2</v>
          </cell>
          <cell r="R14" t="str">
            <v>69.40.038</v>
          </cell>
        </row>
        <row r="15">
          <cell r="N15">
            <v>231000</v>
          </cell>
          <cell r="O15">
            <v>23</v>
          </cell>
          <cell r="P15" t="str">
            <v xml:space="preserve">BASE 90A SEULE A 2 S/C   </v>
          </cell>
          <cell r="Q15">
            <v>2</v>
          </cell>
          <cell r="R15" t="str">
            <v xml:space="preserve">69.40.540 </v>
          </cell>
        </row>
        <row r="16">
          <cell r="N16">
            <v>231002</v>
          </cell>
          <cell r="O16">
            <v>43</v>
          </cell>
          <cell r="P16" t="str">
            <v>C/C NEUTRE</v>
          </cell>
          <cell r="Q16">
            <v>2</v>
          </cell>
          <cell r="R16">
            <v>0</v>
          </cell>
        </row>
        <row r="17">
          <cell r="N17">
            <v>231003</v>
          </cell>
          <cell r="O17">
            <v>43</v>
          </cell>
          <cell r="P17" t="str">
            <v>C/C PHASE 60 A</v>
          </cell>
          <cell r="Q17">
            <v>2</v>
          </cell>
          <cell r="R17">
            <v>0</v>
          </cell>
        </row>
        <row r="18">
          <cell r="N18">
            <v>231006</v>
          </cell>
          <cell r="O18">
            <v>43</v>
          </cell>
          <cell r="P18" t="str">
            <v>ENS CCPI MONO 60A TOO  (Ph+N)</v>
          </cell>
          <cell r="Q18">
            <v>2</v>
          </cell>
          <cell r="R18" t="str">
            <v>69.40.521</v>
          </cell>
        </row>
        <row r="19">
          <cell r="N19">
            <v>231007</v>
          </cell>
          <cell r="O19">
            <v>43</v>
          </cell>
          <cell r="P19" t="str">
            <v>ENS CCPI TRI   60A TOO  (3xPh+N)</v>
          </cell>
          <cell r="Q19">
            <v>2</v>
          </cell>
          <cell r="R19" t="str">
            <v>69.40.523</v>
          </cell>
        </row>
        <row r="20">
          <cell r="N20">
            <v>231022</v>
          </cell>
          <cell r="O20">
            <v>43</v>
          </cell>
          <cell r="P20" t="str">
            <v>CCPI 90 A NEUTRE T00</v>
          </cell>
          <cell r="Q20">
            <v>2</v>
          </cell>
          <cell r="R20" t="str">
            <v>69.40.543</v>
          </cell>
        </row>
        <row r="21">
          <cell r="N21">
            <v>231023</v>
          </cell>
          <cell r="O21">
            <v>43</v>
          </cell>
          <cell r="P21" t="str">
            <v>CCPI 90 A PHASE T00</v>
          </cell>
          <cell r="Q21">
            <v>2</v>
          </cell>
          <cell r="R21" t="str">
            <v>69.40.544</v>
          </cell>
        </row>
        <row r="22">
          <cell r="N22">
            <v>277209</v>
          </cell>
          <cell r="O22">
            <v>31</v>
          </cell>
          <cell r="P22" t="str">
            <v xml:space="preserve">S19 T3+SECT.200A  SS PLATINE </v>
          </cell>
          <cell r="Q22">
            <v>1</v>
          </cell>
          <cell r="R22" t="str">
            <v>69.88.921</v>
          </cell>
        </row>
        <row r="23">
          <cell r="N23">
            <v>277211</v>
          </cell>
          <cell r="O23">
            <v>31</v>
          </cell>
          <cell r="P23" t="str">
            <v xml:space="preserve">S19 T3+SECT.400A  SS PLATINE </v>
          </cell>
          <cell r="Q23">
            <v>1</v>
          </cell>
          <cell r="R23" t="str">
            <v>69.88.923</v>
          </cell>
        </row>
        <row r="24">
          <cell r="N24">
            <v>350200</v>
          </cell>
          <cell r="O24">
            <v>43</v>
          </cell>
          <cell r="P24" t="str">
            <v>1 DISTRIBUTEUR VIDES  200 A</v>
          </cell>
          <cell r="Q24">
            <v>2</v>
          </cell>
          <cell r="R24" t="str">
            <v>69.02.424</v>
          </cell>
        </row>
        <row r="25">
          <cell r="N25">
            <v>350210</v>
          </cell>
          <cell r="O25">
            <v>43</v>
          </cell>
          <cell r="P25" t="str">
            <v>1 DISTRIBUTEUR ARRIVEE  200 A</v>
          </cell>
          <cell r="Q25">
            <v>2</v>
          </cell>
          <cell r="R25" t="str">
            <v>69.02.425</v>
          </cell>
        </row>
        <row r="26">
          <cell r="N26">
            <v>350400</v>
          </cell>
          <cell r="O26">
            <v>43</v>
          </cell>
          <cell r="P26" t="str">
            <v>1 DISTRIBUTEUR VIDE  400 A</v>
          </cell>
          <cell r="Q26">
            <v>2</v>
          </cell>
          <cell r="R26" t="str">
            <v>69.02.471</v>
          </cell>
        </row>
        <row r="27">
          <cell r="N27">
            <v>350410</v>
          </cell>
          <cell r="O27">
            <v>43</v>
          </cell>
          <cell r="P27" t="str">
            <v>1 DISTRIBUTEUR ARRIVEE  400 A</v>
          </cell>
          <cell r="Q27">
            <v>2</v>
          </cell>
          <cell r="R27" t="str">
            <v>69.02.472</v>
          </cell>
        </row>
        <row r="28">
          <cell r="N28">
            <v>351021</v>
          </cell>
          <cell r="O28">
            <v>46</v>
          </cell>
          <cell r="P28" t="str">
            <v xml:space="preserve">CAIS.PLASTIQUE-1X300-    </v>
          </cell>
          <cell r="Q28">
            <v>2</v>
          </cell>
          <cell r="R28" t="str">
            <v xml:space="preserve">69.81.786 </v>
          </cell>
        </row>
        <row r="29">
          <cell r="N29">
            <v>351048</v>
          </cell>
          <cell r="O29">
            <v>46</v>
          </cell>
          <cell r="P29" t="str">
            <v xml:space="preserve">CAIS.1X300-COMP.ELECTRON </v>
          </cell>
          <cell r="Q29">
            <v>2</v>
          </cell>
          <cell r="R29">
            <v>0</v>
          </cell>
        </row>
        <row r="30">
          <cell r="N30">
            <v>351206</v>
          </cell>
          <cell r="O30">
            <v>47</v>
          </cell>
          <cell r="P30" t="str">
            <v xml:space="preserve">CAI.PLAS.250X200-1 AB.GA </v>
          </cell>
          <cell r="Q30">
            <v>2</v>
          </cell>
          <cell r="R30" t="str">
            <v xml:space="preserve">41.90.010 </v>
          </cell>
        </row>
        <row r="31">
          <cell r="N31">
            <v>351207</v>
          </cell>
          <cell r="O31">
            <v>47</v>
          </cell>
          <cell r="P31" t="str">
            <v xml:space="preserve">CAI.PL.250X300-2OU3AB.GA </v>
          </cell>
          <cell r="Q31">
            <v>2</v>
          </cell>
          <cell r="R31" t="str">
            <v xml:space="preserve">41.90.011 </v>
          </cell>
        </row>
        <row r="32">
          <cell r="N32">
            <v>351208</v>
          </cell>
          <cell r="O32">
            <v>47</v>
          </cell>
          <cell r="P32" t="str">
            <v xml:space="preserve">CAI.PLAS.250X300-4 AB.GA </v>
          </cell>
          <cell r="Q32">
            <v>2</v>
          </cell>
          <cell r="R32" t="str">
            <v xml:space="preserve">41.90.012 </v>
          </cell>
        </row>
        <row r="33">
          <cell r="N33">
            <v>351211</v>
          </cell>
          <cell r="O33">
            <v>47</v>
          </cell>
          <cell r="P33" t="str">
            <v xml:space="preserve">2CAI.250X300ET200-6AB.GA </v>
          </cell>
          <cell r="Q33">
            <v>2</v>
          </cell>
          <cell r="R33" t="str">
            <v xml:space="preserve">41.90.013 </v>
          </cell>
        </row>
        <row r="34">
          <cell r="N34">
            <v>351216</v>
          </cell>
          <cell r="O34">
            <v>47</v>
          </cell>
          <cell r="P34" t="str">
            <v xml:space="preserve">C.PLAS.250X200-1AB.GAZ N </v>
          </cell>
          <cell r="Q34">
            <v>2</v>
          </cell>
          <cell r="R34">
            <v>0</v>
          </cell>
        </row>
        <row r="35">
          <cell r="N35">
            <v>351217</v>
          </cell>
          <cell r="O35">
            <v>47</v>
          </cell>
          <cell r="P35" t="str">
            <v xml:space="preserve">C.PL.250X300-2-3AB.GAZ N </v>
          </cell>
          <cell r="Q35">
            <v>2</v>
          </cell>
          <cell r="R35">
            <v>0</v>
          </cell>
        </row>
        <row r="36">
          <cell r="N36">
            <v>351218</v>
          </cell>
          <cell r="O36">
            <v>47</v>
          </cell>
          <cell r="P36" t="str">
            <v xml:space="preserve">C.PL.250X300-4AB.GAZ N.E </v>
          </cell>
          <cell r="Q36">
            <v>2</v>
          </cell>
          <cell r="R36">
            <v>0</v>
          </cell>
        </row>
        <row r="37">
          <cell r="N37">
            <v>351219</v>
          </cell>
          <cell r="O37">
            <v>47</v>
          </cell>
          <cell r="P37" t="str">
            <v xml:space="preserve">2C.250X300-200-6AB.GAZ N </v>
          </cell>
          <cell r="Q37">
            <v>2</v>
          </cell>
          <cell r="R37">
            <v>0</v>
          </cell>
        </row>
        <row r="38">
          <cell r="N38">
            <v>351220</v>
          </cell>
          <cell r="O38">
            <v>24</v>
          </cell>
          <cell r="P38" t="str">
            <v xml:space="preserve">PA.CONTROLE-BLANC-T.BLEU </v>
          </cell>
          <cell r="Q38">
            <v>2</v>
          </cell>
          <cell r="R38" t="str">
            <v xml:space="preserve">69.81.150 </v>
          </cell>
        </row>
        <row r="39">
          <cell r="N39">
            <v>351221</v>
          </cell>
          <cell r="O39">
            <v>24</v>
          </cell>
          <cell r="P39" t="str">
            <v xml:space="preserve">PA.CONTR.BLANC+EMB.AU    </v>
          </cell>
          <cell r="Q39">
            <v>2</v>
          </cell>
          <cell r="R39" t="str">
            <v xml:space="preserve">69.81.155 </v>
          </cell>
        </row>
        <row r="40">
          <cell r="N40">
            <v>351340</v>
          </cell>
          <cell r="O40">
            <v>24</v>
          </cell>
          <cell r="P40" t="str">
            <v xml:space="preserve">HABILLAGE-BLANC-T.BLEU   </v>
          </cell>
          <cell r="Q40">
            <v>2</v>
          </cell>
          <cell r="R40">
            <v>0</v>
          </cell>
        </row>
        <row r="41">
          <cell r="N41">
            <v>351346</v>
          </cell>
          <cell r="O41">
            <v>47</v>
          </cell>
          <cell r="P41" t="str">
            <v xml:space="preserve">C.PLA.250X200-1AB.GAZ S. </v>
          </cell>
          <cell r="Q41">
            <v>2</v>
          </cell>
          <cell r="R41" t="str">
            <v>41.90.010</v>
          </cell>
        </row>
        <row r="42">
          <cell r="N42">
            <v>351347</v>
          </cell>
          <cell r="O42">
            <v>47</v>
          </cell>
          <cell r="P42" t="str">
            <v xml:space="preserve">C.PLA.250X300-2-3.GAZ S. </v>
          </cell>
          <cell r="Q42">
            <v>2</v>
          </cell>
          <cell r="R42" t="str">
            <v>41.90.011</v>
          </cell>
        </row>
        <row r="43">
          <cell r="N43">
            <v>351348</v>
          </cell>
          <cell r="O43">
            <v>47</v>
          </cell>
          <cell r="P43" t="str">
            <v xml:space="preserve">C.PLA.250X300-4AB.GAZ S. </v>
          </cell>
          <cell r="Q43">
            <v>2</v>
          </cell>
          <cell r="R43" t="str">
            <v>41.90.012</v>
          </cell>
        </row>
        <row r="44">
          <cell r="N44">
            <v>351349</v>
          </cell>
          <cell r="O44">
            <v>47</v>
          </cell>
          <cell r="P44" t="str">
            <v xml:space="preserve">2CA.250X300-200 6AB.G.S. </v>
          </cell>
          <cell r="Q44">
            <v>2</v>
          </cell>
          <cell r="R44" t="str">
            <v>41.90.013</v>
          </cell>
        </row>
        <row r="45">
          <cell r="N45">
            <v>354400</v>
          </cell>
          <cell r="O45">
            <v>44</v>
          </cell>
          <cell r="P45" t="str">
            <v>PREFA 4X24² 2M65 1 DISTRIBUTEUR</v>
          </cell>
          <cell r="Q45">
            <v>2</v>
          </cell>
          <cell r="R45">
            <v>0</v>
          </cell>
        </row>
        <row r="46">
          <cell r="N46">
            <v>354401</v>
          </cell>
          <cell r="O46">
            <v>44</v>
          </cell>
          <cell r="P46" t="str">
            <v>PREFA 4X36² 2M65 1 DISTRIBUTEUR</v>
          </cell>
          <cell r="Q46">
            <v>2</v>
          </cell>
          <cell r="R46">
            <v>0</v>
          </cell>
        </row>
        <row r="47">
          <cell r="N47">
            <v>354402</v>
          </cell>
          <cell r="O47">
            <v>44</v>
          </cell>
          <cell r="P47" t="str">
            <v>PREFA 4X48² 2M65 1 DISTRIBUTEUR</v>
          </cell>
          <cell r="Q47">
            <v>2</v>
          </cell>
          <cell r="R47">
            <v>0</v>
          </cell>
        </row>
        <row r="48">
          <cell r="N48">
            <v>354403</v>
          </cell>
          <cell r="O48">
            <v>44</v>
          </cell>
          <cell r="P48" t="str">
            <v>PREFA 4X72² 2M65 1 DISTRIBUTEUR</v>
          </cell>
          <cell r="Q48">
            <v>2</v>
          </cell>
          <cell r="R48">
            <v>0</v>
          </cell>
        </row>
        <row r="49">
          <cell r="N49">
            <v>354404</v>
          </cell>
          <cell r="O49">
            <v>44</v>
          </cell>
          <cell r="P49" t="str">
            <v>PREFA 4X96² 2M65 1 DISTRIBUTEUR</v>
          </cell>
          <cell r="Q49">
            <v>2</v>
          </cell>
          <cell r="R49">
            <v>0</v>
          </cell>
        </row>
        <row r="50">
          <cell r="N50">
            <v>354405</v>
          </cell>
          <cell r="O50">
            <v>44</v>
          </cell>
          <cell r="P50" t="str">
            <v>PREFA 4X24² 2M85 1 DISTRIBUTEUR</v>
          </cell>
          <cell r="Q50">
            <v>2</v>
          </cell>
          <cell r="R50">
            <v>0</v>
          </cell>
        </row>
        <row r="51">
          <cell r="N51">
            <v>354406</v>
          </cell>
          <cell r="O51">
            <v>44</v>
          </cell>
          <cell r="P51" t="str">
            <v>PREFA 4X36² 2M85 1 DISTRIBUTEUR</v>
          </cell>
          <cell r="Q51">
            <v>2</v>
          </cell>
          <cell r="R51">
            <v>0</v>
          </cell>
        </row>
        <row r="52">
          <cell r="N52">
            <v>354407</v>
          </cell>
          <cell r="O52">
            <v>44</v>
          </cell>
          <cell r="P52" t="str">
            <v>PREFA 4X48² 2M85 1 DISTRIBUTEUR</v>
          </cell>
          <cell r="Q52">
            <v>2</v>
          </cell>
          <cell r="R52">
            <v>0</v>
          </cell>
        </row>
        <row r="53">
          <cell r="N53">
            <v>354408</v>
          </cell>
          <cell r="O53">
            <v>44</v>
          </cell>
          <cell r="P53" t="str">
            <v>PREFA 4X72² 2M85 1 DISTRIBUTEUR</v>
          </cell>
          <cell r="Q53">
            <v>2</v>
          </cell>
          <cell r="R53">
            <v>0</v>
          </cell>
        </row>
        <row r="54">
          <cell r="N54">
            <v>354409</v>
          </cell>
          <cell r="O54">
            <v>44</v>
          </cell>
          <cell r="P54" t="str">
            <v>PREFA 4X96² 2M85 1 DISTRIBUTEUR</v>
          </cell>
          <cell r="Q54">
            <v>2</v>
          </cell>
          <cell r="R54">
            <v>0</v>
          </cell>
        </row>
        <row r="55">
          <cell r="N55">
            <v>354410</v>
          </cell>
          <cell r="O55">
            <v>44</v>
          </cell>
          <cell r="P55" t="str">
            <v>PREFA 4X24² 3M 1 DISTRIBUTEUR</v>
          </cell>
          <cell r="Q55">
            <v>2</v>
          </cell>
          <cell r="R55">
            <v>0</v>
          </cell>
        </row>
        <row r="56">
          <cell r="N56">
            <v>354411</v>
          </cell>
          <cell r="O56">
            <v>44</v>
          </cell>
          <cell r="P56" t="str">
            <v>PREFA 4X36² 3M 1 DISTRIBUTEUR</v>
          </cell>
          <cell r="Q56">
            <v>2</v>
          </cell>
          <cell r="R56">
            <v>0</v>
          </cell>
        </row>
        <row r="57">
          <cell r="N57">
            <v>354412</v>
          </cell>
          <cell r="O57">
            <v>44</v>
          </cell>
          <cell r="P57" t="str">
            <v>PREFA 4X48² 3M 1 DISTRIBUTEUR</v>
          </cell>
          <cell r="Q57">
            <v>2</v>
          </cell>
          <cell r="R57">
            <v>0</v>
          </cell>
        </row>
        <row r="58">
          <cell r="N58">
            <v>354413</v>
          </cell>
          <cell r="O58">
            <v>44</v>
          </cell>
          <cell r="P58" t="str">
            <v>PREFA 4X72² 3M 1 DISTRIBUTEUR</v>
          </cell>
          <cell r="Q58">
            <v>2</v>
          </cell>
          <cell r="R58">
            <v>0</v>
          </cell>
        </row>
        <row r="59">
          <cell r="N59">
            <v>354414</v>
          </cell>
          <cell r="O59">
            <v>44</v>
          </cell>
          <cell r="P59" t="str">
            <v>PREFA 4X96² 3M 1 DISTRIBUTEUR</v>
          </cell>
          <cell r="Q59">
            <v>2</v>
          </cell>
          <cell r="R59">
            <v>0</v>
          </cell>
        </row>
        <row r="60">
          <cell r="N60">
            <v>354450</v>
          </cell>
          <cell r="O60">
            <v>44</v>
          </cell>
          <cell r="P60" t="str">
            <v>PREFA 4X24² 2M65 2 DISTRIBUTEURS</v>
          </cell>
          <cell r="Q60">
            <v>2</v>
          </cell>
          <cell r="R60">
            <v>0</v>
          </cell>
        </row>
        <row r="61">
          <cell r="N61">
            <v>354451</v>
          </cell>
          <cell r="O61">
            <v>44</v>
          </cell>
          <cell r="P61" t="str">
            <v>PREFA 4X36² 2M65 2 DISTRIBUTEURS</v>
          </cell>
          <cell r="Q61">
            <v>2</v>
          </cell>
          <cell r="R61">
            <v>0</v>
          </cell>
        </row>
        <row r="62">
          <cell r="N62">
            <v>354452</v>
          </cell>
          <cell r="O62">
            <v>44</v>
          </cell>
          <cell r="P62" t="str">
            <v>PREFA 4X48² 2M65 2 DISTRIBUTEURS</v>
          </cell>
          <cell r="Q62">
            <v>2</v>
          </cell>
          <cell r="R62">
            <v>0</v>
          </cell>
        </row>
        <row r="63">
          <cell r="N63">
            <v>354453</v>
          </cell>
          <cell r="O63">
            <v>44</v>
          </cell>
          <cell r="P63" t="str">
            <v>PREFA 4X72² 2M65 2 DISTRIBUTEURS</v>
          </cell>
          <cell r="Q63">
            <v>2</v>
          </cell>
          <cell r="R63">
            <v>0</v>
          </cell>
        </row>
        <row r="64">
          <cell r="N64">
            <v>354454</v>
          </cell>
          <cell r="O64">
            <v>44</v>
          </cell>
          <cell r="P64" t="str">
            <v>PREFA 4X96² 2M65 2 DISTRIBUTEURS</v>
          </cell>
          <cell r="Q64">
            <v>2</v>
          </cell>
          <cell r="R64">
            <v>0</v>
          </cell>
        </row>
        <row r="65">
          <cell r="N65">
            <v>354455</v>
          </cell>
          <cell r="O65">
            <v>44</v>
          </cell>
          <cell r="P65" t="str">
            <v>PREFA 4X24² 2M85 2 DISTRIBUTEURS</v>
          </cell>
          <cell r="Q65">
            <v>2</v>
          </cell>
          <cell r="R65">
            <v>0</v>
          </cell>
        </row>
        <row r="66">
          <cell r="N66">
            <v>354456</v>
          </cell>
          <cell r="O66">
            <v>44</v>
          </cell>
          <cell r="P66" t="str">
            <v>PREFA 4X36² 2M85 2 DISTRIBUTEURS</v>
          </cell>
          <cell r="Q66">
            <v>2</v>
          </cell>
          <cell r="R66">
            <v>0</v>
          </cell>
        </row>
        <row r="67">
          <cell r="N67">
            <v>354457</v>
          </cell>
          <cell r="O67">
            <v>44</v>
          </cell>
          <cell r="P67" t="str">
            <v>PREFA 4X48² 2M85 2 DISTRIBUTEURS</v>
          </cell>
          <cell r="Q67">
            <v>2</v>
          </cell>
          <cell r="R67">
            <v>0</v>
          </cell>
        </row>
        <row r="68">
          <cell r="N68">
            <v>354458</v>
          </cell>
          <cell r="O68">
            <v>44</v>
          </cell>
          <cell r="P68" t="str">
            <v>PREFA 4X72² 2M85 2 DISTRIBUTEURS</v>
          </cell>
          <cell r="Q68">
            <v>2</v>
          </cell>
          <cell r="R68">
            <v>0</v>
          </cell>
        </row>
        <row r="69">
          <cell r="N69">
            <v>354459</v>
          </cell>
          <cell r="O69">
            <v>44</v>
          </cell>
          <cell r="P69" t="str">
            <v>PREFA 4X96² 2M85 2 DISTRIBUTEURS</v>
          </cell>
          <cell r="Q69">
            <v>2</v>
          </cell>
          <cell r="R69">
            <v>0</v>
          </cell>
        </row>
        <row r="70">
          <cell r="N70">
            <v>354460</v>
          </cell>
          <cell r="O70">
            <v>44</v>
          </cell>
          <cell r="P70" t="str">
            <v>PREFA 4X24² 3M 2 DISTRIBUTEURS</v>
          </cell>
          <cell r="Q70">
            <v>2</v>
          </cell>
          <cell r="R70">
            <v>0</v>
          </cell>
        </row>
        <row r="71">
          <cell r="N71">
            <v>354461</v>
          </cell>
          <cell r="O71">
            <v>44</v>
          </cell>
          <cell r="P71" t="str">
            <v>PREFA 4X36² 3M 2 DISTRIBUTEURS</v>
          </cell>
          <cell r="Q71">
            <v>2</v>
          </cell>
          <cell r="R71">
            <v>0</v>
          </cell>
        </row>
        <row r="72">
          <cell r="N72">
            <v>354462</v>
          </cell>
          <cell r="O72">
            <v>44</v>
          </cell>
          <cell r="P72" t="str">
            <v>PREFA 4X48² 3M 2 DISTRIBUTEURS</v>
          </cell>
          <cell r="Q72">
            <v>2</v>
          </cell>
          <cell r="R72">
            <v>0</v>
          </cell>
        </row>
        <row r="73">
          <cell r="N73">
            <v>354463</v>
          </cell>
          <cell r="O73">
            <v>44</v>
          </cell>
          <cell r="P73" t="str">
            <v>PREFA 4X72² 3M 2 DISTRIBUTEURS</v>
          </cell>
          <cell r="Q73">
            <v>2</v>
          </cell>
          <cell r="R73">
            <v>0</v>
          </cell>
        </row>
        <row r="74">
          <cell r="N74">
            <v>354464</v>
          </cell>
          <cell r="O74">
            <v>44</v>
          </cell>
          <cell r="P74" t="str">
            <v>PREFA 4X96² 3M 2 DISTRIBUTEURS</v>
          </cell>
          <cell r="Q74">
            <v>2</v>
          </cell>
          <cell r="R74">
            <v>0</v>
          </cell>
        </row>
        <row r="75">
          <cell r="N75">
            <v>371020</v>
          </cell>
          <cell r="O75">
            <v>46</v>
          </cell>
          <cell r="P75" t="str">
            <v>cf  371040 en électromécanique</v>
          </cell>
          <cell r="Q75">
            <v>2</v>
          </cell>
          <cell r="R75" t="str">
            <v>69.81.789</v>
          </cell>
        </row>
        <row r="76">
          <cell r="N76">
            <v>371023</v>
          </cell>
          <cell r="O76">
            <v>46</v>
          </cell>
          <cell r="P76" t="str">
            <v xml:space="preserve">C.PL.1X300+1X500-1P.800  </v>
          </cell>
          <cell r="Q76">
            <v>2</v>
          </cell>
          <cell r="R76">
            <v>0</v>
          </cell>
        </row>
        <row r="77">
          <cell r="N77">
            <v>371024</v>
          </cell>
          <cell r="O77">
            <v>46</v>
          </cell>
          <cell r="P77" t="str">
            <v xml:space="preserve">C.PL.1X300-1P.300-S.OUV. </v>
          </cell>
          <cell r="Q77">
            <v>2</v>
          </cell>
          <cell r="R77">
            <v>0</v>
          </cell>
        </row>
        <row r="78">
          <cell r="N78">
            <v>371040</v>
          </cell>
          <cell r="P78" t="str">
            <v xml:space="preserve">CAI.PLAS.1X500-TELEREPOR </v>
          </cell>
          <cell r="Q78">
            <v>2</v>
          </cell>
          <cell r="R78">
            <v>0</v>
          </cell>
        </row>
        <row r="79">
          <cell r="N79">
            <v>371072</v>
          </cell>
          <cell r="O79">
            <v>46</v>
          </cell>
          <cell r="P79" t="str">
            <v xml:space="preserve">C.PLA.1X500 PR.COM.EL.TR </v>
          </cell>
          <cell r="Q79">
            <v>2</v>
          </cell>
          <cell r="R79">
            <v>0</v>
          </cell>
        </row>
        <row r="80">
          <cell r="N80">
            <v>371073</v>
          </cell>
          <cell r="O80">
            <v>46</v>
          </cell>
          <cell r="P80" t="str">
            <v>TAB CPT-DISJ TRI</v>
          </cell>
          <cell r="Q80">
            <v>2</v>
          </cell>
          <cell r="R80" t="str">
            <v>69.81.220</v>
          </cell>
        </row>
        <row r="81">
          <cell r="N81">
            <v>371075</v>
          </cell>
          <cell r="O81">
            <v>46</v>
          </cell>
          <cell r="P81" t="str">
            <v>PANN.25x50 CPT-DISJ-BARR-CC2A</v>
          </cell>
          <cell r="Q81">
            <v>2</v>
          </cell>
          <cell r="R81" t="str">
            <v>69.81.322</v>
          </cell>
        </row>
        <row r="82">
          <cell r="N82">
            <v>371076</v>
          </cell>
          <cell r="O82">
            <v>46</v>
          </cell>
          <cell r="P82" t="str">
            <v>PANN. TRI 25 x 55 + HABILLAGE</v>
          </cell>
          <cell r="Q82">
            <v>2</v>
          </cell>
          <cell r="R82" t="str">
            <v>69.81.240</v>
          </cell>
        </row>
        <row r="83">
          <cell r="N83">
            <v>371077</v>
          </cell>
          <cell r="O83">
            <v>46</v>
          </cell>
          <cell r="P83" t="str">
            <v>PANN. TRI + C/C 4x60 T00 BLANC</v>
          </cell>
          <cell r="Q83">
            <v>2</v>
          </cell>
          <cell r="R83" t="str">
            <v>69.81.222</v>
          </cell>
        </row>
        <row r="84">
          <cell r="N84">
            <v>371078</v>
          </cell>
          <cell r="O84">
            <v>45</v>
          </cell>
          <cell r="P84" t="str">
            <v>PAN COM TRIDISJC/CC.E 69.81.242</v>
          </cell>
          <cell r="Q84">
            <v>2</v>
          </cell>
          <cell r="R84" t="str">
            <v>69.81.242</v>
          </cell>
        </row>
        <row r="85">
          <cell r="N85">
            <v>371085</v>
          </cell>
          <cell r="O85">
            <v>45</v>
          </cell>
          <cell r="P85" t="str">
            <v>COMPT II 25X50 +C/C</v>
          </cell>
          <cell r="Q85">
            <v>2</v>
          </cell>
          <cell r="R85" t="str">
            <v>69.81.210</v>
          </cell>
        </row>
        <row r="86">
          <cell r="N86">
            <v>371086</v>
          </cell>
          <cell r="O86">
            <v>45</v>
          </cell>
          <cell r="P86" t="str">
            <v>COMPT 25X50+HABIL+C/C</v>
          </cell>
          <cell r="Q86">
            <v>2</v>
          </cell>
          <cell r="R86" t="str">
            <v>69.81.230</v>
          </cell>
        </row>
        <row r="87">
          <cell r="N87">
            <v>410052</v>
          </cell>
          <cell r="O87">
            <v>40</v>
          </cell>
          <cell r="P87" t="str">
            <v xml:space="preserve">C/C PRINCIPAL 200 A.     </v>
          </cell>
          <cell r="Q87">
            <v>2</v>
          </cell>
          <cell r="R87" t="str">
            <v xml:space="preserve">69.02.604 </v>
          </cell>
        </row>
        <row r="88">
          <cell r="N88">
            <v>410062</v>
          </cell>
          <cell r="O88">
            <v>40</v>
          </cell>
          <cell r="P88" t="str">
            <v xml:space="preserve">COFFRET-SECTIONMENT 400  </v>
          </cell>
          <cell r="Q88">
            <v>2</v>
          </cell>
          <cell r="R88" t="str">
            <v xml:space="preserve">69.02.609 </v>
          </cell>
        </row>
        <row r="89">
          <cell r="N89">
            <v>420070</v>
          </cell>
          <cell r="O89">
            <v>40</v>
          </cell>
          <cell r="P89" t="str">
            <v xml:space="preserve">D.T.C TYPE 2 ENVELL.VIDE </v>
          </cell>
          <cell r="Q89">
            <v>2</v>
          </cell>
          <cell r="R89" t="str">
            <v xml:space="preserve">69.02.616 </v>
          </cell>
        </row>
        <row r="90">
          <cell r="N90">
            <v>420071</v>
          </cell>
          <cell r="O90">
            <v>40</v>
          </cell>
          <cell r="P90" t="str">
            <v xml:space="preserve">DISTRIB.150 /  2X95 + 15 </v>
          </cell>
          <cell r="Q90">
            <v>2</v>
          </cell>
          <cell r="R90" t="str">
            <v xml:space="preserve">69.02.621 </v>
          </cell>
        </row>
        <row r="91">
          <cell r="N91">
            <v>420072</v>
          </cell>
          <cell r="O91">
            <v>40</v>
          </cell>
          <cell r="P91" t="str">
            <v xml:space="preserve">DISTRIB.150 / 2X35+95+15 </v>
          </cell>
          <cell r="Q91">
            <v>2</v>
          </cell>
          <cell r="R91" t="str">
            <v xml:space="preserve">69.02.622 </v>
          </cell>
        </row>
        <row r="92">
          <cell r="N92">
            <v>420073</v>
          </cell>
          <cell r="O92">
            <v>40</v>
          </cell>
          <cell r="P92" t="str">
            <v xml:space="preserve">DISTRIB.150 /  4X35 + 15 </v>
          </cell>
          <cell r="Q92">
            <v>2</v>
          </cell>
          <cell r="R92" t="str">
            <v xml:space="preserve">69.02.623 </v>
          </cell>
        </row>
        <row r="93">
          <cell r="N93">
            <v>420074</v>
          </cell>
          <cell r="O93">
            <v>40</v>
          </cell>
          <cell r="P93" t="str">
            <v xml:space="preserve">DISTRIB.240 /  2X150     </v>
          </cell>
          <cell r="Q93">
            <v>2</v>
          </cell>
          <cell r="R93" t="str">
            <v xml:space="preserve">69.02.624 </v>
          </cell>
        </row>
        <row r="94">
          <cell r="N94">
            <v>420075</v>
          </cell>
          <cell r="O94">
            <v>41</v>
          </cell>
          <cell r="P94" t="str">
            <v xml:space="preserve">DISTRIB. 95 / 2X35+2X95  </v>
          </cell>
          <cell r="Q94">
            <v>2</v>
          </cell>
          <cell r="R94" t="str">
            <v xml:space="preserve">69.02.625 </v>
          </cell>
        </row>
        <row r="95">
          <cell r="N95">
            <v>420076</v>
          </cell>
          <cell r="O95">
            <v>41</v>
          </cell>
          <cell r="P95" t="str">
            <v xml:space="preserve">DISTRIB. 95 /3X35+1X95   </v>
          </cell>
          <cell r="Q95">
            <v>2</v>
          </cell>
          <cell r="R95" t="str">
            <v xml:space="preserve">69.02.626 </v>
          </cell>
        </row>
        <row r="96">
          <cell r="N96">
            <v>420077</v>
          </cell>
          <cell r="O96">
            <v>41</v>
          </cell>
          <cell r="P96" t="str">
            <v xml:space="preserve">DISTRIB. 35 / 4X35       </v>
          </cell>
          <cell r="Q96">
            <v>2</v>
          </cell>
          <cell r="R96" t="str">
            <v xml:space="preserve">69.02.627 </v>
          </cell>
        </row>
        <row r="97">
          <cell r="N97">
            <v>420078</v>
          </cell>
          <cell r="O97">
            <v>40</v>
          </cell>
          <cell r="P97" t="str">
            <v xml:space="preserve">DISTRIB.240 /  2X95 + 24 </v>
          </cell>
          <cell r="Q97">
            <v>2</v>
          </cell>
          <cell r="R97" t="str">
            <v xml:space="preserve">69.02.628 </v>
          </cell>
        </row>
        <row r="98">
          <cell r="N98">
            <v>420079</v>
          </cell>
          <cell r="O98">
            <v>40</v>
          </cell>
          <cell r="P98" t="str">
            <v xml:space="preserve">DISTRIB.240 / 1X150      </v>
          </cell>
          <cell r="Q98">
            <v>2</v>
          </cell>
          <cell r="R98">
            <v>0</v>
          </cell>
        </row>
        <row r="99">
          <cell r="N99">
            <v>430071</v>
          </cell>
          <cell r="O99">
            <v>41</v>
          </cell>
          <cell r="P99" t="str">
            <v xml:space="preserve">DISTRIB.95/2X35+C/C 200A </v>
          </cell>
          <cell r="Q99">
            <v>2</v>
          </cell>
          <cell r="R99" t="str">
            <v xml:space="preserve">69.02.641 </v>
          </cell>
        </row>
        <row r="100">
          <cell r="N100">
            <v>430072</v>
          </cell>
          <cell r="O100">
            <v>41</v>
          </cell>
          <cell r="P100" t="str">
            <v xml:space="preserve">C/C 200A+DISTRIB.95/2X35 </v>
          </cell>
          <cell r="Q100">
            <v>2</v>
          </cell>
          <cell r="R100" t="str">
            <v xml:space="preserve">69.02.642 </v>
          </cell>
        </row>
        <row r="101">
          <cell r="N101">
            <v>430073</v>
          </cell>
          <cell r="O101">
            <v>41</v>
          </cell>
          <cell r="P101" t="str">
            <v xml:space="preserve">DISTRIB.150/2X95+C/C 200 </v>
          </cell>
          <cell r="Q101">
            <v>2</v>
          </cell>
          <cell r="R101" t="str">
            <v xml:space="preserve">69.02.643 </v>
          </cell>
        </row>
        <row r="102">
          <cell r="N102">
            <v>430074</v>
          </cell>
          <cell r="O102">
            <v>41</v>
          </cell>
          <cell r="P102" t="str">
            <v xml:space="preserve">DISTRIB150/2X35+95+CC200 </v>
          </cell>
          <cell r="Q102">
            <v>2</v>
          </cell>
          <cell r="R102" t="str">
            <v xml:space="preserve">69.02.644 </v>
          </cell>
        </row>
        <row r="103">
          <cell r="N103">
            <v>430075</v>
          </cell>
          <cell r="O103">
            <v>41</v>
          </cell>
          <cell r="P103" t="str">
            <v xml:space="preserve">DISTRIB150/2X35+95+CC200 </v>
          </cell>
          <cell r="Q103">
            <v>2</v>
          </cell>
          <cell r="R103" t="str">
            <v xml:space="preserve">69.02.645 </v>
          </cell>
        </row>
        <row r="104">
          <cell r="N104">
            <v>430076</v>
          </cell>
          <cell r="O104">
            <v>41</v>
          </cell>
          <cell r="P104" t="str">
            <v xml:space="preserve">DISTRIB.150/4X35+C/C200A </v>
          </cell>
          <cell r="Q104">
            <v>2</v>
          </cell>
          <cell r="R104" t="str">
            <v xml:space="preserve">69.02.646 </v>
          </cell>
        </row>
        <row r="105">
          <cell r="N105">
            <v>430077</v>
          </cell>
          <cell r="O105">
            <v>41</v>
          </cell>
          <cell r="P105" t="str">
            <v xml:space="preserve">DISTRIB.240/150+C/C 200A </v>
          </cell>
          <cell r="Q105">
            <v>2</v>
          </cell>
          <cell r="R105" t="str">
            <v xml:space="preserve">69.02.647 </v>
          </cell>
        </row>
        <row r="106">
          <cell r="N106">
            <v>430078</v>
          </cell>
          <cell r="O106">
            <v>41</v>
          </cell>
          <cell r="P106" t="str">
            <v xml:space="preserve">SECTION.400A+DISTRIB2X15 </v>
          </cell>
          <cell r="Q106">
            <v>2</v>
          </cell>
          <cell r="R106" t="str">
            <v xml:space="preserve">69.02.648 </v>
          </cell>
        </row>
        <row r="107">
          <cell r="N107">
            <v>443171</v>
          </cell>
          <cell r="O107">
            <v>33</v>
          </cell>
          <cell r="P107" t="str">
            <v xml:space="preserve">COF.SEUL EQUIPE PORTE ED </v>
          </cell>
          <cell r="Q107">
            <v>2</v>
          </cell>
          <cell r="R107" t="str">
            <v xml:space="preserve">69.02.042 </v>
          </cell>
        </row>
        <row r="108">
          <cell r="N108">
            <v>443172</v>
          </cell>
          <cell r="O108">
            <v>33</v>
          </cell>
          <cell r="P108" t="str">
            <v xml:space="preserve">COF.EQUI.PORTE EDF TELE. </v>
          </cell>
          <cell r="Q108">
            <v>2</v>
          </cell>
          <cell r="R108" t="str">
            <v xml:space="preserve">69.02.052 </v>
          </cell>
        </row>
        <row r="109">
          <cell r="N109">
            <v>443173</v>
          </cell>
          <cell r="O109">
            <v>33</v>
          </cell>
          <cell r="P109" t="str">
            <v xml:space="preserve">COFFRET+BOITIER SECT.400 </v>
          </cell>
          <cell r="Q109">
            <v>2</v>
          </cell>
          <cell r="R109" t="str">
            <v xml:space="preserve">69.02.041 </v>
          </cell>
        </row>
        <row r="110">
          <cell r="N110">
            <v>443174</v>
          </cell>
          <cell r="O110">
            <v>33</v>
          </cell>
          <cell r="P110" t="str">
            <v xml:space="preserve">COF+BOITIER TEL.SECT.400 </v>
          </cell>
          <cell r="Q110">
            <v>2</v>
          </cell>
          <cell r="R110" t="str">
            <v xml:space="preserve">69.02.051 </v>
          </cell>
        </row>
        <row r="111">
          <cell r="N111">
            <v>443175</v>
          </cell>
          <cell r="O111">
            <v>33</v>
          </cell>
          <cell r="P111" t="str">
            <v xml:space="preserve">COF.400A EDF CORNET      </v>
          </cell>
          <cell r="Q111">
            <v>2</v>
          </cell>
          <cell r="R111" t="str">
            <v xml:space="preserve">69.02.044 </v>
          </cell>
        </row>
        <row r="112">
          <cell r="N112">
            <v>443176</v>
          </cell>
          <cell r="O112">
            <v>33</v>
          </cell>
          <cell r="P112" t="str">
            <v xml:space="preserve">COF.400A EDF TELE CORNET </v>
          </cell>
          <cell r="Q112">
            <v>2</v>
          </cell>
          <cell r="R112" t="str">
            <v xml:space="preserve">69.02.054 </v>
          </cell>
        </row>
        <row r="113">
          <cell r="N113">
            <v>443177</v>
          </cell>
          <cell r="O113">
            <v>33</v>
          </cell>
          <cell r="P113" t="str">
            <v xml:space="preserve">COFFRET + SOCLE SECT.400 </v>
          </cell>
          <cell r="Q113">
            <v>2</v>
          </cell>
          <cell r="R113" t="str">
            <v xml:space="preserve">69.02.043 </v>
          </cell>
        </row>
        <row r="114">
          <cell r="N114">
            <v>443178</v>
          </cell>
          <cell r="O114">
            <v>33</v>
          </cell>
          <cell r="P114" t="str">
            <v xml:space="preserve">COF+SOCLE TELER.SECT.400 </v>
          </cell>
          <cell r="Q114">
            <v>2</v>
          </cell>
          <cell r="R114" t="str">
            <v xml:space="preserve">69.02.053 </v>
          </cell>
        </row>
        <row r="115">
          <cell r="N115">
            <v>443180</v>
          </cell>
          <cell r="O115">
            <v>39</v>
          </cell>
          <cell r="P115" t="str">
            <v xml:space="preserve">COFFRET EXT. 2X60        </v>
          </cell>
          <cell r="Q115">
            <v>2</v>
          </cell>
          <cell r="R115" t="str">
            <v xml:space="preserve">69.04.138 </v>
          </cell>
        </row>
        <row r="116">
          <cell r="N116">
            <v>443200</v>
          </cell>
          <cell r="O116">
            <v>39</v>
          </cell>
          <cell r="P116" t="str">
            <v xml:space="preserve">CODIMEX 1A.B.1D.B.       </v>
          </cell>
          <cell r="Q116">
            <v>2</v>
          </cell>
          <cell r="R116">
            <v>0</v>
          </cell>
        </row>
        <row r="117">
          <cell r="N117">
            <v>443210</v>
          </cell>
          <cell r="O117">
            <v>39</v>
          </cell>
          <cell r="P117" t="str">
            <v xml:space="preserve">CODIMEX TYPE2H 1A.B.2D.B </v>
          </cell>
          <cell r="Q117">
            <v>2</v>
          </cell>
          <cell r="R117">
            <v>0</v>
          </cell>
        </row>
        <row r="118">
          <cell r="N118">
            <v>443280</v>
          </cell>
          <cell r="P118" t="str">
            <v>COFFRET 3D</v>
          </cell>
          <cell r="Q118">
            <v>2</v>
          </cell>
          <cell r="R118" t="str">
            <v>69.02.039</v>
          </cell>
        </row>
        <row r="119">
          <cell r="N119">
            <v>443281</v>
          </cell>
          <cell r="P119" t="str">
            <v>COFFRET 3D + EMB TELER.</v>
          </cell>
          <cell r="Q119">
            <v>2</v>
          </cell>
          <cell r="R119" t="str">
            <v>69.02.033</v>
          </cell>
        </row>
        <row r="120">
          <cell r="N120">
            <v>443282</v>
          </cell>
          <cell r="P120" t="str">
            <v>COFFRET 3D SUR SOCLE</v>
          </cell>
          <cell r="Q120">
            <v>2</v>
          </cell>
          <cell r="R120" t="str">
            <v>69.02.021</v>
          </cell>
        </row>
        <row r="121">
          <cell r="N121">
            <v>443283</v>
          </cell>
          <cell r="P121" t="str">
            <v>COFFRET 3D SOCLE+ EMB TELER.</v>
          </cell>
          <cell r="Q121">
            <v>2</v>
          </cell>
          <cell r="R121" t="str">
            <v>69.02.023</v>
          </cell>
        </row>
        <row r="122">
          <cell r="N122">
            <v>900209</v>
          </cell>
          <cell r="O122">
            <v>11</v>
          </cell>
          <cell r="P122" t="str">
            <v xml:space="preserve">CARTOUCHE 90 A TAILLE 00 </v>
          </cell>
          <cell r="Q122">
            <v>2</v>
          </cell>
          <cell r="R122" t="str">
            <v xml:space="preserve">69.43.520 </v>
          </cell>
        </row>
        <row r="123">
          <cell r="N123">
            <v>900211</v>
          </cell>
          <cell r="O123">
            <v>11</v>
          </cell>
          <cell r="P123" t="str">
            <v xml:space="preserve">CART.FUS.T.OO AD 60A     </v>
          </cell>
          <cell r="Q123">
            <v>2</v>
          </cell>
          <cell r="R123" t="str">
            <v xml:space="preserve">69.43.513 </v>
          </cell>
        </row>
        <row r="124">
          <cell r="N124">
            <v>900212</v>
          </cell>
          <cell r="O124">
            <v>11</v>
          </cell>
          <cell r="P124" t="str">
            <v xml:space="preserve">FUS.TOO AD 45A (Qté à ajuster)    </v>
          </cell>
          <cell r="Q124">
            <v>2</v>
          </cell>
          <cell r="R124" t="str">
            <v xml:space="preserve">69.43.514 </v>
          </cell>
        </row>
        <row r="125">
          <cell r="N125">
            <v>900220</v>
          </cell>
          <cell r="O125">
            <v>39</v>
          </cell>
          <cell r="P125" t="str">
            <v xml:space="preserve">BARRETTE N. 125/200A     </v>
          </cell>
          <cell r="Q125">
            <v>2</v>
          </cell>
          <cell r="R125" t="str">
            <v xml:space="preserve">69.43.449 </v>
          </cell>
        </row>
        <row r="126">
          <cell r="N126">
            <v>900221</v>
          </cell>
          <cell r="O126">
            <v>39</v>
          </cell>
          <cell r="P126" t="str">
            <v xml:space="preserve">HPC 125A ENTRAXE 160 MM  </v>
          </cell>
          <cell r="Q126">
            <v>1</v>
          </cell>
          <cell r="R126" t="str">
            <v xml:space="preserve">69.43.408 </v>
          </cell>
        </row>
        <row r="127">
          <cell r="N127">
            <v>900222</v>
          </cell>
          <cell r="O127">
            <v>39</v>
          </cell>
          <cell r="P127" t="str">
            <v xml:space="preserve">HPC 200A ENTRAXE 160 MM  </v>
          </cell>
          <cell r="Q127">
            <v>1</v>
          </cell>
          <cell r="R127" t="str">
            <v xml:space="preserve">69.43.413 </v>
          </cell>
        </row>
        <row r="128">
          <cell r="N128">
            <v>900223</v>
          </cell>
          <cell r="P128" t="str">
            <v xml:space="preserve">HPC 250A ENTRAXE 160 MM  </v>
          </cell>
          <cell r="Q128">
            <v>1</v>
          </cell>
          <cell r="R128" t="str">
            <v xml:space="preserve">69.43.417 </v>
          </cell>
        </row>
        <row r="129">
          <cell r="N129">
            <v>900224</v>
          </cell>
          <cell r="P129" t="str">
            <v xml:space="preserve">HPC 315A ENTRAXE 160 MM  </v>
          </cell>
          <cell r="Q129">
            <v>1</v>
          </cell>
          <cell r="R129" t="str">
            <v>69.43.420</v>
          </cell>
        </row>
        <row r="130">
          <cell r="N130">
            <v>900225</v>
          </cell>
          <cell r="P130" t="str">
            <v xml:space="preserve">HPC 400A ENTRAXE 160 MM  </v>
          </cell>
          <cell r="Q130">
            <v>1</v>
          </cell>
          <cell r="R130" t="str">
            <v xml:space="preserve">69.43.424 </v>
          </cell>
        </row>
        <row r="131">
          <cell r="N131">
            <v>900227</v>
          </cell>
          <cell r="O131">
            <v>41</v>
          </cell>
          <cell r="P131" t="str">
            <v xml:space="preserve">HPC 63A ENTRAXE 160 MM   </v>
          </cell>
          <cell r="Q131">
            <v>1</v>
          </cell>
          <cell r="R131">
            <v>0</v>
          </cell>
        </row>
        <row r="132">
          <cell r="N132">
            <v>900231</v>
          </cell>
          <cell r="O132">
            <v>39</v>
          </cell>
          <cell r="P132" t="str">
            <v xml:space="preserve">HPC 160A ENTRAXE 160 MM  </v>
          </cell>
          <cell r="Q132">
            <v>1</v>
          </cell>
          <cell r="R132" t="str">
            <v xml:space="preserve">69.43.420 </v>
          </cell>
        </row>
        <row r="133">
          <cell r="N133">
            <v>900600</v>
          </cell>
          <cell r="O133">
            <v>11</v>
          </cell>
          <cell r="P133" t="str">
            <v xml:space="preserve">NEUTRE T 00    (Qté à ajuster)        </v>
          </cell>
          <cell r="Q133">
            <v>2</v>
          </cell>
          <cell r="R133" t="str">
            <v xml:space="preserve">69.43.512 </v>
          </cell>
        </row>
        <row r="134">
          <cell r="N134">
            <v>900751</v>
          </cell>
          <cell r="O134">
            <v>33</v>
          </cell>
          <cell r="P134" t="str">
            <v xml:space="preserve">HPC 125A ENTRAXE 115 MM  </v>
          </cell>
          <cell r="Q134">
            <v>1</v>
          </cell>
          <cell r="R134" t="str">
            <v xml:space="preserve">69.43.007 </v>
          </cell>
        </row>
        <row r="135">
          <cell r="N135">
            <v>900752</v>
          </cell>
          <cell r="O135">
            <v>89</v>
          </cell>
          <cell r="P135" t="str">
            <v xml:space="preserve">HPC 160A ENTRAXE 115 MM  </v>
          </cell>
          <cell r="Q135">
            <v>1</v>
          </cell>
          <cell r="R135">
            <v>0</v>
          </cell>
        </row>
        <row r="136">
          <cell r="N136">
            <v>900753</v>
          </cell>
          <cell r="O136">
            <v>33</v>
          </cell>
          <cell r="P136" t="str">
            <v xml:space="preserve">HPC 200A ENTRAXE 115 MM  </v>
          </cell>
          <cell r="Q136">
            <v>1</v>
          </cell>
          <cell r="R136" t="str">
            <v xml:space="preserve">69.43.009 </v>
          </cell>
        </row>
        <row r="137">
          <cell r="N137">
            <v>900754</v>
          </cell>
          <cell r="O137">
            <v>89</v>
          </cell>
          <cell r="P137" t="str">
            <v xml:space="preserve">HPC 250A ENTRAXE 115 MM  </v>
          </cell>
          <cell r="Q137">
            <v>1</v>
          </cell>
          <cell r="R137" t="str">
            <v xml:space="preserve">69.43.013 </v>
          </cell>
        </row>
        <row r="138">
          <cell r="N138">
            <v>900755</v>
          </cell>
          <cell r="O138">
            <v>89</v>
          </cell>
          <cell r="P138" t="str">
            <v xml:space="preserve">HPC 315A ENTRAXE 115 MM  </v>
          </cell>
          <cell r="Q138">
            <v>1</v>
          </cell>
          <cell r="R138">
            <v>0</v>
          </cell>
        </row>
        <row r="139">
          <cell r="N139">
            <v>900756</v>
          </cell>
          <cell r="O139">
            <v>89</v>
          </cell>
          <cell r="P139" t="str">
            <v xml:space="preserve">HPC 400A ENTRAXE 115 MM  </v>
          </cell>
          <cell r="Q139">
            <v>1</v>
          </cell>
          <cell r="R139" t="str">
            <v xml:space="preserve">69.43.016 </v>
          </cell>
        </row>
        <row r="140">
          <cell r="N140">
            <v>900760</v>
          </cell>
          <cell r="O140">
            <v>33</v>
          </cell>
          <cell r="P140" t="str">
            <v xml:space="preserve">BARRETTE 400A TAILLE 2   </v>
          </cell>
          <cell r="Q140">
            <v>2</v>
          </cell>
          <cell r="R140" t="str">
            <v xml:space="preserve">69.43.452 </v>
          </cell>
        </row>
        <row r="141">
          <cell r="N141">
            <v>901080</v>
          </cell>
          <cell r="O141">
            <v>41</v>
          </cell>
          <cell r="P141" t="str">
            <v xml:space="preserve">CORNET D'EPANOUISSEMENT  </v>
          </cell>
          <cell r="Q141">
            <v>2</v>
          </cell>
          <cell r="R141" t="str">
            <v xml:space="preserve">69.02.682 </v>
          </cell>
        </row>
        <row r="142">
          <cell r="N142">
            <v>901081</v>
          </cell>
          <cell r="O142">
            <v>41</v>
          </cell>
          <cell r="P142" t="str">
            <v xml:space="preserve">CORNET D'EPANOUISSEMENT  </v>
          </cell>
          <cell r="Q142">
            <v>2</v>
          </cell>
          <cell r="R142" t="str">
            <v xml:space="preserve">69.02.683 </v>
          </cell>
        </row>
        <row r="143">
          <cell r="N143">
            <v>901082</v>
          </cell>
          <cell r="O143">
            <v>41</v>
          </cell>
          <cell r="P143" t="str">
            <v xml:space="preserve">CORNET D'EPANOUISSEMENT  </v>
          </cell>
          <cell r="Q143">
            <v>2</v>
          </cell>
          <cell r="R143" t="str">
            <v xml:space="preserve">69.02.684 </v>
          </cell>
        </row>
        <row r="144">
          <cell r="N144">
            <v>901083</v>
          </cell>
          <cell r="O144">
            <v>41</v>
          </cell>
          <cell r="P144" t="str">
            <v xml:space="preserve">CORNET D'EPANOUISSEMENT  </v>
          </cell>
          <cell r="Q144">
            <v>2</v>
          </cell>
          <cell r="R144" t="str">
            <v xml:space="preserve">69.02.685 </v>
          </cell>
        </row>
        <row r="145">
          <cell r="N145">
            <v>907001</v>
          </cell>
          <cell r="O145">
            <v>23</v>
          </cell>
          <cell r="P145" t="str">
            <v xml:space="preserve">CONNECTEUR 35'A/16'CU PH </v>
          </cell>
          <cell r="Q145">
            <v>1</v>
          </cell>
          <cell r="R145" t="str">
            <v xml:space="preserve">67.26.081 </v>
          </cell>
        </row>
        <row r="146">
          <cell r="N146">
            <v>907002</v>
          </cell>
          <cell r="O146">
            <v>23</v>
          </cell>
          <cell r="P146" t="str">
            <v xml:space="preserve">CONNECTEUR 35'A/16'CU N  </v>
          </cell>
          <cell r="Q146">
            <v>1</v>
          </cell>
          <cell r="R146" t="str">
            <v xml:space="preserve">67.26.082 </v>
          </cell>
        </row>
        <row r="147">
          <cell r="N147">
            <v>925891</v>
          </cell>
          <cell r="O147">
            <v>24</v>
          </cell>
          <cell r="P147" t="str">
            <v>KIT 2 EMBOUTS EBCPAU 35/25 Cu</v>
          </cell>
          <cell r="Q147">
            <v>2</v>
          </cell>
          <cell r="R147" t="str">
            <v>67.26.087</v>
          </cell>
        </row>
        <row r="148">
          <cell r="N148">
            <v>934015</v>
          </cell>
          <cell r="O148">
            <v>44</v>
          </cell>
          <cell r="P148" t="str">
            <v xml:space="preserve">REPARTITEUR DE TERRE     </v>
          </cell>
          <cell r="Q148">
            <v>2</v>
          </cell>
          <cell r="R148">
            <v>0</v>
          </cell>
        </row>
        <row r="149">
          <cell r="N149">
            <v>944025</v>
          </cell>
          <cell r="O149">
            <v>33</v>
          </cell>
          <cell r="P149" t="str">
            <v xml:space="preserve">EMBOUT POUR CAB.25'/35'  </v>
          </cell>
          <cell r="Q149">
            <v>2</v>
          </cell>
          <cell r="R149">
            <v>0</v>
          </cell>
        </row>
        <row r="150">
          <cell r="N150">
            <v>944081</v>
          </cell>
          <cell r="O150">
            <v>39</v>
          </cell>
          <cell r="P150" t="str">
            <v xml:space="preserve">PORTE GRISE TELEREPORT   </v>
          </cell>
          <cell r="Q150">
            <v>2</v>
          </cell>
          <cell r="R150" t="str">
            <v xml:space="preserve">69.05.068 </v>
          </cell>
        </row>
        <row r="151">
          <cell r="N151">
            <v>944082</v>
          </cell>
          <cell r="O151">
            <v>39</v>
          </cell>
          <cell r="P151" t="str">
            <v xml:space="preserve">PORTE BEIGE TELEREPORT   </v>
          </cell>
          <cell r="Q151">
            <v>2</v>
          </cell>
          <cell r="R151" t="str">
            <v xml:space="preserve">69.05.068 </v>
          </cell>
        </row>
        <row r="152">
          <cell r="N152">
            <v>999999</v>
          </cell>
          <cell r="P152" t="str">
            <v>ARTICLE DIVERS</v>
          </cell>
          <cell r="Q152">
            <v>2</v>
          </cell>
        </row>
        <row r="206">
          <cell r="N206" t="str">
            <v>*</v>
          </cell>
        </row>
      </sheetData>
      <sheetData sheetId="12" refreshError="1"/>
      <sheetData sheetId="13" refreshError="1"/>
      <sheetData sheetId="14" refreshError="1"/>
      <sheetData sheetId="15" refreshError="1"/>
      <sheetData sheetId="16"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uille de garde"/>
      <sheetName val="Fiche d'identification"/>
      <sheetName val="Bordereau de prix"/>
    </sheetNames>
    <sheetDataSet>
      <sheetData sheetId="0" refreshError="1"/>
      <sheetData sheetId="1" refreshError="1">
        <row r="9">
          <cell r="X9" t="str">
            <v>VILLE D'ARGENTEUIL</v>
          </cell>
        </row>
        <row r="22">
          <cell r="X22" t="str">
            <v xml:space="preserve">Centre Culturel LE GALILEE </v>
          </cell>
        </row>
        <row r="28">
          <cell r="X28" t="str">
            <v>Dossier de Consultation des Entreprises</v>
          </cell>
        </row>
        <row r="32">
          <cell r="X32" t="str">
            <v>DPGF - Lot n° 10 - Electricité Courants forts et faibles</v>
          </cell>
        </row>
        <row r="42">
          <cell r="AN42" t="str">
            <v>Mars 2006</v>
          </cell>
        </row>
        <row r="44">
          <cell r="AN44" t="str">
            <v>RS/SB/I-TA04053-3</v>
          </cell>
        </row>
      </sheetData>
      <sheetData sheetId="2"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ap 1 CDQ"/>
      <sheetName val="Chp 1 CBPU"/>
      <sheetName val="Chap 2 CDQ"/>
      <sheetName val="chap 2 CBPU"/>
      <sheetName val="Chap 3 CDQ"/>
      <sheetName val="Chap 3 CBPU"/>
      <sheetName val="chap 4 CDQ"/>
      <sheetName val="ch4 CBPU"/>
      <sheetName val="chap 5 CDQ"/>
      <sheetName val="chap 5 CBPU"/>
      <sheetName val="chap 6 CDQ (2)"/>
      <sheetName val="chap 6 CDQ"/>
      <sheetName val="chap 6 CBPU"/>
      <sheetName val="chap 7 CDQ"/>
      <sheetName val="chap 7 CBPU"/>
      <sheetName val="chap 8 CDQ "/>
      <sheetName val="chap 8 CBPU"/>
      <sheetName val="chap 9 CDQ"/>
      <sheetName val="chap 9 CBPU"/>
      <sheetName val="chap10 CDQ"/>
      <sheetName val="chap 10 CBPU"/>
      <sheetName val="chap 11 CDQ"/>
      <sheetName val="chap 11 CBPU"/>
      <sheetName val="chap 12 CDQ"/>
      <sheetName val="chap 12 CBPU"/>
      <sheetName val="chap 3 etancheite var"/>
      <sheetName val="chap 3 etancheite var (2)"/>
      <sheetName val="CHAP 13 CDQ"/>
      <sheetName val="Ch13 CBPU"/>
      <sheetName val="RECAP"/>
    </sheetNames>
    <sheetDataSet>
      <sheetData sheetId="0"/>
      <sheetData sheetId="1"/>
      <sheetData sheetId="2"/>
      <sheetData sheetId="3"/>
      <sheetData sheetId="4"/>
      <sheetData sheetId="5">
        <row r="1">
          <cell r="A1" t="str">
            <v>PROJET DE CONSTRUCTION DU SIEGE DE L'AUTORITE DE REGULATION DE L'ELECTRICITE DU BENIN (ARE)</v>
          </cell>
          <cell r="B1">
            <v>0</v>
          </cell>
          <cell r="C1">
            <v>0</v>
          </cell>
          <cell r="D1">
            <v>0</v>
          </cell>
          <cell r="E1">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LEMENT PLOMBERIE"/>
    </sheetNames>
    <sheetDataSet>
      <sheetData sheetId="0">
        <row r="18">
          <cell r="E18">
            <v>1239840</v>
          </cell>
        </row>
        <row r="19">
          <cell r="E19">
            <v>4217670</v>
          </cell>
        </row>
        <row r="20">
          <cell r="E20">
            <v>166788</v>
          </cell>
        </row>
        <row r="21">
          <cell r="E21">
            <v>35566</v>
          </cell>
        </row>
        <row r="22">
          <cell r="E22">
            <v>1835406</v>
          </cell>
        </row>
        <row r="23">
          <cell r="E23">
            <v>383760</v>
          </cell>
        </row>
        <row r="24">
          <cell r="E24">
            <v>1516590</v>
          </cell>
        </row>
        <row r="27">
          <cell r="E27">
            <v>1981633</v>
          </cell>
        </row>
        <row r="28">
          <cell r="E28">
            <v>195216</v>
          </cell>
        </row>
        <row r="29">
          <cell r="E29">
            <v>140220</v>
          </cell>
        </row>
        <row r="32">
          <cell r="E32">
            <v>332646</v>
          </cell>
        </row>
        <row r="33">
          <cell r="E33">
            <v>470386</v>
          </cell>
        </row>
        <row r="34">
          <cell r="E34">
            <v>459774</v>
          </cell>
        </row>
        <row r="37">
          <cell r="E37">
            <v>36900</v>
          </cell>
        </row>
        <row r="38">
          <cell r="E38">
            <v>3363</v>
          </cell>
        </row>
        <row r="39">
          <cell r="E39">
            <v>295200</v>
          </cell>
        </row>
        <row r="40">
          <cell r="E40">
            <v>221400</v>
          </cell>
        </row>
        <row r="43">
          <cell r="E43">
            <v>612540</v>
          </cell>
        </row>
        <row r="44">
          <cell r="E44">
            <v>369000</v>
          </cell>
        </row>
        <row r="45">
          <cell r="E45">
            <v>112368</v>
          </cell>
        </row>
        <row r="46">
          <cell r="E46">
            <v>3840</v>
          </cell>
        </row>
        <row r="47">
          <cell r="E47">
            <v>140220</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8" Type="http://schemas.openxmlformats.org/officeDocument/2006/relationships/hyperlink" Target="file:///D:\DADC%20OPTION%2002%20ACTU%202\lot%2003%20200213.xls" TargetMode="External"/><Relationship Id="rId3" Type="http://schemas.openxmlformats.org/officeDocument/2006/relationships/hyperlink" Target="file:///D:\DADC%20OPTION%2002%20ACTU%202\lot%2003%20200213.xls" TargetMode="External"/><Relationship Id="rId7" Type="http://schemas.openxmlformats.org/officeDocument/2006/relationships/hyperlink" Target="file:///D:\DADC%20OPTION%2002%20ACTU%202\lot%2003%20200213.xls" TargetMode="External"/><Relationship Id="rId2" Type="http://schemas.openxmlformats.org/officeDocument/2006/relationships/hyperlink" Target="file:///D:\DADC%20OPTION%2002%20ACTU%202\lot%2003%20200213.xls" TargetMode="External"/><Relationship Id="rId1" Type="http://schemas.openxmlformats.org/officeDocument/2006/relationships/hyperlink" Target="file:///D:\DADC%20OPTION%2002%20ACTU%202\lot%2003%20200213.xls" TargetMode="External"/><Relationship Id="rId6" Type="http://schemas.openxmlformats.org/officeDocument/2006/relationships/hyperlink" Target="file:///D:\DADC%20OPTION%2002%20ACTU%202\lot%2003%20200213.xls" TargetMode="External"/><Relationship Id="rId11" Type="http://schemas.openxmlformats.org/officeDocument/2006/relationships/drawing" Target="../drawings/drawing1.xml"/><Relationship Id="rId5" Type="http://schemas.openxmlformats.org/officeDocument/2006/relationships/hyperlink" Target="file:///D:\DADC%20OPTION%2002%20ACTU%202\lot%2003%20200213.xls" TargetMode="External"/><Relationship Id="rId10" Type="http://schemas.openxmlformats.org/officeDocument/2006/relationships/printerSettings" Target="../printerSettings/printerSettings13.bin"/><Relationship Id="rId4" Type="http://schemas.openxmlformats.org/officeDocument/2006/relationships/hyperlink" Target="file:///D:\DADC%20OPTION%2002%20ACTU%202\lot%2003%20200213.xls" TargetMode="External"/><Relationship Id="rId9" Type="http://schemas.openxmlformats.org/officeDocument/2006/relationships/hyperlink" Target="file:///D:\DADC%20OPTION%2002%20ACTU%202\lot%2003%20200213.xls" TargetMode="External"/></Relationships>
</file>

<file path=xl/worksheets/_rels/sheet16.xml.rels><?xml version="1.0" encoding="UTF-8" standalone="yes"?>
<Relationships xmlns="http://schemas.openxmlformats.org/package/2006/relationships"><Relationship Id="rId8" Type="http://schemas.openxmlformats.org/officeDocument/2006/relationships/hyperlink" Target="file:///D:\DADC%20OPTION%2002%20ACTU%202\lot%2003%20200213.xls" TargetMode="External"/><Relationship Id="rId3" Type="http://schemas.openxmlformats.org/officeDocument/2006/relationships/hyperlink" Target="file:///D:\DADC%20OPTION%2002%20ACTU%202\lot%2003%20200213.xls" TargetMode="External"/><Relationship Id="rId7" Type="http://schemas.openxmlformats.org/officeDocument/2006/relationships/hyperlink" Target="file:///D:\DADC%20OPTION%2002%20ACTU%202\lot%2003%20200213.xls" TargetMode="External"/><Relationship Id="rId2" Type="http://schemas.openxmlformats.org/officeDocument/2006/relationships/hyperlink" Target="file:///D:\DADC%20OPTION%2002%20ACTU%202\lot%2003%20200213.xls" TargetMode="External"/><Relationship Id="rId1" Type="http://schemas.openxmlformats.org/officeDocument/2006/relationships/hyperlink" Target="file:///D:\DADC%20OPTION%2002%20ACTU%202\lot%2003%20200213.xls" TargetMode="External"/><Relationship Id="rId6" Type="http://schemas.openxmlformats.org/officeDocument/2006/relationships/hyperlink" Target="file:///D:\DADC%20OPTION%2002%20ACTU%202\lot%2003%20200213.xls" TargetMode="External"/><Relationship Id="rId11" Type="http://schemas.openxmlformats.org/officeDocument/2006/relationships/drawing" Target="../drawings/drawing2.xml"/><Relationship Id="rId5" Type="http://schemas.openxmlformats.org/officeDocument/2006/relationships/hyperlink" Target="file:///D:\DADC%20OPTION%2002%20ACTU%202\lot%2003%20200213.xls" TargetMode="External"/><Relationship Id="rId10" Type="http://schemas.openxmlformats.org/officeDocument/2006/relationships/printerSettings" Target="../printerSettings/printerSettings14.bin"/><Relationship Id="rId4" Type="http://schemas.openxmlformats.org/officeDocument/2006/relationships/hyperlink" Target="file:///D:\DADC%20OPTION%2002%20ACTU%202\lot%2003%20200213.xls" TargetMode="External"/><Relationship Id="rId9" Type="http://schemas.openxmlformats.org/officeDocument/2006/relationships/hyperlink" Target="file:///D:\DADC%20OPTION%2002%20ACTU%202\lot%2003%20200213.xls" TargetMode="Externa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8" Type="http://schemas.openxmlformats.org/officeDocument/2006/relationships/hyperlink" Target="file:///D:\DADC%20OPTION%2002%20ACTU%202\lot%2002%20second%20oeuvre%20200213.xls" TargetMode="External"/><Relationship Id="rId3" Type="http://schemas.openxmlformats.org/officeDocument/2006/relationships/hyperlink" Target="file:///D:\DADC%20OPTION%2002%20ACTU%202\lot%2002%20second%20oeuvre%20200213.xls" TargetMode="External"/><Relationship Id="rId7" Type="http://schemas.openxmlformats.org/officeDocument/2006/relationships/hyperlink" Target="file:///D:\DADC%20OPTION%2002%20ACTU%202\lot%2002%20second%20oeuvre%20200213.xls" TargetMode="External"/><Relationship Id="rId2" Type="http://schemas.openxmlformats.org/officeDocument/2006/relationships/hyperlink" Target="file:///D:\DADC%20OPTION%2002%20ACTU%202\lot%2002%20second%20oeuvre%20200213.xls" TargetMode="External"/><Relationship Id="rId1" Type="http://schemas.openxmlformats.org/officeDocument/2006/relationships/hyperlink" Target="file:///D:\DADC%20OPTION%2002%20ACTU%202\lot%2002%20second%20oeuvre%20200213.xls" TargetMode="External"/><Relationship Id="rId6" Type="http://schemas.openxmlformats.org/officeDocument/2006/relationships/hyperlink" Target="file:///D:\DADC%20OPTION%2002%20ACTU%202\lot%2002%20second%20oeuvre%20200213.xls" TargetMode="External"/><Relationship Id="rId5" Type="http://schemas.openxmlformats.org/officeDocument/2006/relationships/hyperlink" Target="file:///D:\DADC%20OPTION%2002%20ACTU%202\lot%2002%20second%20oeuvre%20200213.xls" TargetMode="External"/><Relationship Id="rId10" Type="http://schemas.openxmlformats.org/officeDocument/2006/relationships/printerSettings" Target="../printerSettings/printerSettings5.bin"/><Relationship Id="rId4" Type="http://schemas.openxmlformats.org/officeDocument/2006/relationships/hyperlink" Target="file:///D:\DADC%20OPTION%2002%20ACTU%202\lot%2002%20second%20oeuvre%20200213.xls" TargetMode="External"/><Relationship Id="rId9" Type="http://schemas.openxmlformats.org/officeDocument/2006/relationships/hyperlink" Target="file:///D:\DADC%20OPTION%2002%20ACTU%202\lot%2002%20second%20oeuvre%20200213.xls" TargetMode="External"/></Relationships>
</file>

<file path=xl/worksheets/_rels/sheet8.xml.rels><?xml version="1.0" encoding="UTF-8" standalone="yes"?>
<Relationships xmlns="http://schemas.openxmlformats.org/package/2006/relationships"><Relationship Id="rId8" Type="http://schemas.openxmlformats.org/officeDocument/2006/relationships/hyperlink" Target="file:///D:\DADC%20OPTION%2002%20ACTU%202\lot%2002%20second%20oeuvre%20200213.xls" TargetMode="External"/><Relationship Id="rId3" Type="http://schemas.openxmlformats.org/officeDocument/2006/relationships/hyperlink" Target="file:///D:\DADC%20OPTION%2002%20ACTU%202\lot%2002%20second%20oeuvre%20200213.xls" TargetMode="External"/><Relationship Id="rId7" Type="http://schemas.openxmlformats.org/officeDocument/2006/relationships/hyperlink" Target="file:///D:\DADC%20OPTION%2002%20ACTU%202\lot%2002%20second%20oeuvre%20200213.xls" TargetMode="External"/><Relationship Id="rId2" Type="http://schemas.openxmlformats.org/officeDocument/2006/relationships/hyperlink" Target="file:///D:\DADC%20OPTION%2002%20ACTU%202\lot%2002%20second%20oeuvre%20200213.xls" TargetMode="External"/><Relationship Id="rId1" Type="http://schemas.openxmlformats.org/officeDocument/2006/relationships/hyperlink" Target="file:///D:\DADC%20OPTION%2002%20ACTU%202\lot%2002%20second%20oeuvre%20200213.xls" TargetMode="External"/><Relationship Id="rId6" Type="http://schemas.openxmlformats.org/officeDocument/2006/relationships/hyperlink" Target="file:///D:\DADC%20OPTION%2002%20ACTU%202\lot%2002%20second%20oeuvre%20200213.xls" TargetMode="External"/><Relationship Id="rId5" Type="http://schemas.openxmlformats.org/officeDocument/2006/relationships/hyperlink" Target="file:///D:\DADC%20OPTION%2002%20ACTU%202\lot%2002%20second%20oeuvre%20200213.xls" TargetMode="External"/><Relationship Id="rId10" Type="http://schemas.openxmlformats.org/officeDocument/2006/relationships/printerSettings" Target="../printerSettings/printerSettings6.bin"/><Relationship Id="rId4" Type="http://schemas.openxmlformats.org/officeDocument/2006/relationships/hyperlink" Target="file:///D:\DADC%20OPTION%2002%20ACTU%202\lot%2002%20second%20oeuvre%20200213.xls" TargetMode="External"/><Relationship Id="rId9" Type="http://schemas.openxmlformats.org/officeDocument/2006/relationships/hyperlink" Target="file:///D:\DADC%20OPTION%2002%20ACTU%202\lot%2002%20second%20oeuvre%20200213.xls" TargetMode="External"/></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92D050"/>
  </sheetPr>
  <dimension ref="A1:F24"/>
  <sheetViews>
    <sheetView zoomScaleNormal="100" zoomScaleSheetLayoutView="80" workbookViewId="0">
      <selection activeCell="I11" sqref="I11"/>
    </sheetView>
  </sheetViews>
  <sheetFormatPr baseColWidth="10" defaultColWidth="9.140625" defaultRowHeight="15" x14ac:dyDescent="0.25"/>
  <cols>
    <col min="1" max="1" width="10.5703125" customWidth="1"/>
    <col min="2" max="2" width="45.140625" customWidth="1"/>
    <col min="3" max="3" width="10.7109375" customWidth="1"/>
    <col min="4" max="4" width="10.42578125" customWidth="1"/>
    <col min="5" max="5" width="20.5703125" customWidth="1"/>
    <col min="6" max="6" width="28.85546875" customWidth="1"/>
    <col min="11" max="11" width="10.42578125" bestFit="1" customWidth="1"/>
  </cols>
  <sheetData>
    <row r="1" spans="1:6" s="103" customFormat="1" ht="28.5" customHeight="1" x14ac:dyDescent="0.25">
      <c r="A1" s="796" t="s">
        <v>518</v>
      </c>
      <c r="B1" s="796"/>
      <c r="C1" s="796"/>
      <c r="D1" s="796"/>
      <c r="E1" s="796"/>
      <c r="F1" s="796"/>
    </row>
    <row r="2" spans="1:6" ht="22.5" customHeight="1" x14ac:dyDescent="0.25">
      <c r="A2" s="797" t="s">
        <v>233</v>
      </c>
      <c r="B2" s="797"/>
      <c r="C2" s="797"/>
      <c r="D2" s="797"/>
      <c r="E2" s="797"/>
      <c r="F2" s="797"/>
    </row>
    <row r="3" spans="1:6" ht="24" customHeight="1" thickBot="1" x14ac:dyDescent="0.3">
      <c r="A3" s="798" t="s">
        <v>139</v>
      </c>
      <c r="B3" s="798"/>
      <c r="C3" s="798"/>
      <c r="D3" s="798"/>
      <c r="E3" s="798"/>
      <c r="F3" s="798"/>
    </row>
    <row r="4" spans="1:6" ht="23.25" customHeight="1" thickTop="1" thickBot="1" x14ac:dyDescent="0.3">
      <c r="A4" s="205" t="s">
        <v>57</v>
      </c>
      <c r="B4" s="209" t="s">
        <v>0</v>
      </c>
      <c r="C4" s="210" t="s">
        <v>1</v>
      </c>
      <c r="D4" s="210" t="s">
        <v>2</v>
      </c>
      <c r="E4" s="211" t="s">
        <v>3</v>
      </c>
      <c r="F4" s="212" t="s">
        <v>56</v>
      </c>
    </row>
    <row r="5" spans="1:6" ht="16.5" x14ac:dyDescent="0.3">
      <c r="A5" s="206"/>
      <c r="B5" s="213"/>
      <c r="C5" s="128"/>
      <c r="D5" s="126"/>
      <c r="E5" s="129"/>
      <c r="F5" s="214"/>
    </row>
    <row r="6" spans="1:6" ht="32.25" x14ac:dyDescent="0.3">
      <c r="A6" s="207" t="s">
        <v>63</v>
      </c>
      <c r="B6" s="217" t="s">
        <v>227</v>
      </c>
      <c r="C6" s="6" t="s">
        <v>4</v>
      </c>
      <c r="D6" s="6">
        <v>1</v>
      </c>
      <c r="E6" s="4"/>
      <c r="F6" s="215"/>
    </row>
    <row r="7" spans="1:6" ht="16.5" x14ac:dyDescent="0.3">
      <c r="A7" s="207" t="s">
        <v>64</v>
      </c>
      <c r="B7" s="217" t="s">
        <v>5</v>
      </c>
      <c r="C7" s="6" t="s">
        <v>4</v>
      </c>
      <c r="D7" s="6">
        <v>1</v>
      </c>
      <c r="E7" s="4"/>
      <c r="F7" s="214"/>
    </row>
    <row r="8" spans="1:6" ht="16.5" x14ac:dyDescent="0.3">
      <c r="A8" s="207" t="s">
        <v>65</v>
      </c>
      <c r="B8" s="217" t="s">
        <v>6</v>
      </c>
      <c r="C8" s="6" t="s">
        <v>7</v>
      </c>
      <c r="D8" s="6">
        <v>130</v>
      </c>
      <c r="E8" s="4"/>
      <c r="F8" s="215"/>
    </row>
    <row r="9" spans="1:6" ht="16.5" x14ac:dyDescent="0.3">
      <c r="A9" s="207" t="s">
        <v>66</v>
      </c>
      <c r="B9" s="217" t="s">
        <v>8</v>
      </c>
      <c r="C9" s="6" t="s">
        <v>9</v>
      </c>
      <c r="D9" s="6">
        <v>2</v>
      </c>
      <c r="E9" s="4"/>
      <c r="F9" s="215"/>
    </row>
    <row r="10" spans="1:6" ht="32.25" x14ac:dyDescent="0.3">
      <c r="A10" s="207" t="s">
        <v>67</v>
      </c>
      <c r="B10" s="607" t="s">
        <v>1652</v>
      </c>
      <c r="C10" s="6"/>
      <c r="D10" s="6"/>
      <c r="E10" s="4"/>
      <c r="F10" s="215"/>
    </row>
    <row r="11" spans="1:6" ht="16.5" x14ac:dyDescent="0.3">
      <c r="A11" s="207" t="s">
        <v>1649</v>
      </c>
      <c r="B11" s="607" t="s">
        <v>1659</v>
      </c>
      <c r="C11" s="6" t="s">
        <v>228</v>
      </c>
      <c r="D11" s="6">
        <v>1</v>
      </c>
      <c r="E11" s="4"/>
      <c r="F11" s="215"/>
    </row>
    <row r="12" spans="1:6" ht="16.5" x14ac:dyDescent="0.3">
      <c r="A12" s="207" t="s">
        <v>1650</v>
      </c>
      <c r="B12" s="607" t="s">
        <v>1660</v>
      </c>
      <c r="C12" s="6" t="s">
        <v>228</v>
      </c>
      <c r="D12" s="6">
        <v>1</v>
      </c>
      <c r="E12" s="4"/>
      <c r="F12" s="215"/>
    </row>
    <row r="13" spans="1:6" ht="31.5" x14ac:dyDescent="0.25">
      <c r="A13" s="207" t="s">
        <v>1662</v>
      </c>
      <c r="B13" s="745" t="s">
        <v>1661</v>
      </c>
      <c r="C13" s="6" t="s">
        <v>228</v>
      </c>
      <c r="D13" s="6">
        <v>1</v>
      </c>
      <c r="E13" s="57"/>
      <c r="F13" s="746"/>
    </row>
    <row r="14" spans="1:6" ht="16.5" x14ac:dyDescent="0.3">
      <c r="A14" s="207" t="s">
        <v>68</v>
      </c>
      <c r="B14" s="217" t="s">
        <v>229</v>
      </c>
      <c r="C14" s="6" t="s">
        <v>228</v>
      </c>
      <c r="D14" s="6">
        <v>1</v>
      </c>
      <c r="E14" s="4"/>
      <c r="F14" s="216"/>
    </row>
    <row r="15" spans="1:6" ht="32.25" x14ac:dyDescent="0.3">
      <c r="A15" s="207" t="s">
        <v>69</v>
      </c>
      <c r="B15" s="217" t="s">
        <v>850</v>
      </c>
      <c r="C15" s="6"/>
      <c r="D15" s="6"/>
      <c r="E15" s="4"/>
      <c r="F15" s="215"/>
    </row>
    <row r="16" spans="1:6" ht="48" x14ac:dyDescent="0.3">
      <c r="A16" s="207" t="s">
        <v>73</v>
      </c>
      <c r="B16" s="217" t="s">
        <v>230</v>
      </c>
      <c r="C16" s="6" t="s">
        <v>4</v>
      </c>
      <c r="D16" s="6">
        <v>1</v>
      </c>
      <c r="E16" s="57"/>
      <c r="F16" s="215"/>
    </row>
    <row r="17" spans="1:6" ht="16.5" x14ac:dyDescent="0.3">
      <c r="A17" s="207" t="s">
        <v>74</v>
      </c>
      <c r="B17" s="217" t="s">
        <v>231</v>
      </c>
      <c r="C17" s="6" t="s">
        <v>4</v>
      </c>
      <c r="D17" s="6">
        <v>1</v>
      </c>
      <c r="E17" s="4"/>
      <c r="F17" s="215"/>
    </row>
    <row r="18" spans="1:6" ht="47.25" x14ac:dyDescent="0.3">
      <c r="A18" s="207" t="s">
        <v>75</v>
      </c>
      <c r="B18" s="218" t="s">
        <v>950</v>
      </c>
      <c r="C18" s="6" t="s">
        <v>4</v>
      </c>
      <c r="D18" s="6">
        <v>1</v>
      </c>
      <c r="E18" s="4"/>
      <c r="F18" s="215"/>
    </row>
    <row r="19" spans="1:6" ht="34.5" customHeight="1" x14ac:dyDescent="0.3">
      <c r="A19" s="207" t="s">
        <v>76</v>
      </c>
      <c r="B19" s="218" t="s">
        <v>968</v>
      </c>
      <c r="C19" s="6" t="s">
        <v>10</v>
      </c>
      <c r="D19" s="6">
        <v>1</v>
      </c>
      <c r="E19" s="4"/>
      <c r="F19" s="215"/>
    </row>
    <row r="20" spans="1:6" ht="48" x14ac:dyDescent="0.3">
      <c r="A20" s="207" t="s">
        <v>72</v>
      </c>
      <c r="B20" s="217" t="s">
        <v>949</v>
      </c>
      <c r="C20" s="6" t="s">
        <v>10</v>
      </c>
      <c r="D20" s="6">
        <v>1</v>
      </c>
      <c r="E20" s="57"/>
      <c r="F20" s="215"/>
    </row>
    <row r="21" spans="1:6" ht="32.25" x14ac:dyDescent="0.3">
      <c r="A21" s="207" t="s">
        <v>71</v>
      </c>
      <c r="B21" s="607" t="s">
        <v>232</v>
      </c>
      <c r="C21" s="6" t="s">
        <v>4</v>
      </c>
      <c r="D21" s="6">
        <v>1</v>
      </c>
      <c r="E21" s="57"/>
      <c r="F21" s="215"/>
    </row>
    <row r="22" spans="1:6" ht="31.5" x14ac:dyDescent="0.25">
      <c r="A22" s="207" t="s">
        <v>70</v>
      </c>
      <c r="B22" s="217" t="s">
        <v>1663</v>
      </c>
      <c r="C22" s="6" t="s">
        <v>10</v>
      </c>
      <c r="D22" s="6">
        <v>1</v>
      </c>
      <c r="E22" s="57"/>
      <c r="F22" s="587"/>
    </row>
    <row r="23" spans="1:6" ht="16.5" x14ac:dyDescent="0.3">
      <c r="A23" s="207" t="s">
        <v>77</v>
      </c>
      <c r="B23" s="217" t="s">
        <v>11</v>
      </c>
      <c r="C23" s="6" t="s">
        <v>10</v>
      </c>
      <c r="D23" s="6">
        <v>1</v>
      </c>
      <c r="E23" s="57"/>
      <c r="F23" s="215"/>
    </row>
    <row r="24" spans="1:6" ht="16.5" x14ac:dyDescent="0.3">
      <c r="A24" s="208"/>
      <c r="B24" s="219" t="s">
        <v>12</v>
      </c>
      <c r="C24" s="9"/>
      <c r="D24" s="10"/>
      <c r="E24" s="11"/>
      <c r="F24" s="220"/>
    </row>
  </sheetData>
  <mergeCells count="3">
    <mergeCell ref="A1:F1"/>
    <mergeCell ref="A2:F2"/>
    <mergeCell ref="A3:F3"/>
  </mergeCells>
  <phoneticPr fontId="41" type="noConversion"/>
  <pageMargins left="0.7" right="0.7" top="0.75" bottom="0.75" header="0.3" footer="0.3"/>
  <pageSetup paperSize="9" scale="6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rgb="FF00B0F0"/>
  </sheetPr>
  <dimension ref="A1:E7"/>
  <sheetViews>
    <sheetView zoomScaleNormal="100" workbookViewId="0">
      <selection activeCell="D24" sqref="D24"/>
    </sheetView>
  </sheetViews>
  <sheetFormatPr baseColWidth="10" defaultRowHeight="15" x14ac:dyDescent="0.25"/>
  <cols>
    <col min="1" max="1" width="18.28515625" bestFit="1" customWidth="1"/>
    <col min="2" max="2" width="70" customWidth="1"/>
    <col min="3" max="3" width="8.28515625" customWidth="1"/>
    <col min="4" max="4" width="22.5703125" customWidth="1"/>
    <col min="5" max="5" width="26.140625" customWidth="1"/>
  </cols>
  <sheetData>
    <row r="1" spans="1:5" s="103" customFormat="1" ht="31.5" customHeight="1" x14ac:dyDescent="0.25">
      <c r="A1" s="796" t="str">
        <f>'Chap 1 CDQ'!A1:F1</f>
        <v>PROJET DE CONSTRUCTION DU SIEGE L'AUTORITE DE REGULATION DE L'ELECTRICITE DU BENIN (ARE)</v>
      </c>
      <c r="B1" s="796"/>
      <c r="C1" s="796"/>
      <c r="D1" s="796"/>
      <c r="E1" s="796"/>
    </row>
    <row r="2" spans="1:5" ht="22.5" customHeight="1" x14ac:dyDescent="0.25">
      <c r="A2" s="797" t="s">
        <v>325</v>
      </c>
      <c r="B2" s="797"/>
      <c r="C2" s="797"/>
      <c r="D2" s="797"/>
      <c r="E2" s="797"/>
    </row>
    <row r="3" spans="1:5" ht="24" customHeight="1" thickBot="1" x14ac:dyDescent="0.3">
      <c r="A3" s="798" t="s">
        <v>1655</v>
      </c>
      <c r="B3" s="798"/>
      <c r="C3" s="798"/>
      <c r="D3" s="798"/>
      <c r="E3" s="798"/>
    </row>
    <row r="4" spans="1:5" ht="27" customHeight="1" thickTop="1" x14ac:dyDescent="0.25">
      <c r="A4" s="807" t="s">
        <v>54</v>
      </c>
      <c r="B4" s="809" t="s">
        <v>14</v>
      </c>
      <c r="C4" s="834" t="s">
        <v>15</v>
      </c>
      <c r="D4" s="805" t="s">
        <v>280</v>
      </c>
      <c r="E4" s="806"/>
    </row>
    <row r="5" spans="1:5" ht="27" customHeight="1" x14ac:dyDescent="0.25">
      <c r="A5" s="808"/>
      <c r="B5" s="810"/>
      <c r="C5" s="836"/>
      <c r="D5" s="770" t="s">
        <v>1653</v>
      </c>
      <c r="E5" s="771" t="s">
        <v>1654</v>
      </c>
    </row>
    <row r="6" spans="1:5" ht="50.25" thickBot="1" x14ac:dyDescent="0.35">
      <c r="A6" s="257" t="s">
        <v>326</v>
      </c>
      <c r="B6" s="285" t="s">
        <v>350</v>
      </c>
      <c r="C6" s="286" t="s">
        <v>351</v>
      </c>
      <c r="D6" s="287"/>
      <c r="E6" s="288"/>
    </row>
    <row r="7" spans="1:5" ht="15.75" thickTop="1" x14ac:dyDescent="0.25"/>
  </sheetData>
  <mergeCells count="7">
    <mergeCell ref="A1:E1"/>
    <mergeCell ref="A2:E2"/>
    <mergeCell ref="A3:E3"/>
    <mergeCell ref="A4:A5"/>
    <mergeCell ref="B4:B5"/>
    <mergeCell ref="C4:C5"/>
    <mergeCell ref="D4:E4"/>
  </mergeCells>
  <pageMargins left="0.7" right="0.7" top="0.75" bottom="0.75" header="0.3" footer="0.3"/>
  <pageSetup paperSize="9" scale="6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92D050"/>
  </sheetPr>
  <dimension ref="A1:ID599"/>
  <sheetViews>
    <sheetView topLeftCell="A109" zoomScaleNormal="100" workbookViewId="0">
      <selection activeCell="J17" sqref="J17"/>
    </sheetView>
  </sheetViews>
  <sheetFormatPr baseColWidth="10" defaultColWidth="11.42578125" defaultRowHeight="12" x14ac:dyDescent="0.2"/>
  <cols>
    <col min="1" max="1" width="8.140625" style="336" customWidth="1"/>
    <col min="2" max="2" width="67" style="333" customWidth="1"/>
    <col min="3" max="3" width="5.7109375" style="339" customWidth="1"/>
    <col min="4" max="4" width="5.28515625" style="342" customWidth="1"/>
    <col min="5" max="5" width="14.28515625" style="340" customWidth="1"/>
    <col min="6" max="6" width="13.7109375" style="338" customWidth="1"/>
    <col min="7" max="8" width="0" style="333" hidden="1" customWidth="1"/>
    <col min="9" max="16384" width="11.42578125" style="333"/>
  </cols>
  <sheetData>
    <row r="1" spans="1:238" customFormat="1" ht="29.25" customHeight="1" x14ac:dyDescent="0.25">
      <c r="A1" s="812" t="str">
        <f>+'chap 5 CDQ'!A1:F1</f>
        <v>PROJET DE CONSTRUCTION DU SIEGE L'AUTORITE DE REGULATION DE L'ELECTRICITE DU BENIN (ARE)</v>
      </c>
      <c r="B1" s="812"/>
      <c r="C1" s="812"/>
      <c r="D1" s="812"/>
      <c r="E1" s="812"/>
      <c r="F1" s="812"/>
    </row>
    <row r="2" spans="1:238" customFormat="1" ht="23.25" customHeight="1" x14ac:dyDescent="0.3">
      <c r="A2" s="813" t="s">
        <v>324</v>
      </c>
      <c r="B2" s="813"/>
      <c r="C2" s="813"/>
      <c r="D2" s="813"/>
      <c r="E2" s="813"/>
      <c r="F2" s="813"/>
    </row>
    <row r="3" spans="1:238" customFormat="1" ht="25.5" customHeight="1" thickBot="1" x14ac:dyDescent="0.3">
      <c r="A3" s="856" t="s">
        <v>235</v>
      </c>
      <c r="B3" s="856"/>
      <c r="C3" s="856"/>
      <c r="D3" s="856"/>
      <c r="E3" s="856"/>
      <c r="F3" s="856"/>
      <c r="G3" s="372"/>
    </row>
    <row r="4" spans="1:238" s="171" customFormat="1" ht="27" customHeight="1" thickTop="1" x14ac:dyDescent="0.25">
      <c r="A4" s="693" t="s">
        <v>54</v>
      </c>
      <c r="B4" s="369" t="s">
        <v>55</v>
      </c>
      <c r="C4" s="369" t="s">
        <v>15</v>
      </c>
      <c r="D4" s="369" t="s">
        <v>16</v>
      </c>
      <c r="E4" s="370" t="s">
        <v>3</v>
      </c>
      <c r="F4" s="371" t="s">
        <v>56</v>
      </c>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c r="AT4" s="172"/>
      <c r="AU4" s="172"/>
      <c r="AV4" s="172"/>
      <c r="AW4" s="172"/>
      <c r="AX4" s="172"/>
      <c r="AY4" s="172"/>
      <c r="AZ4" s="172"/>
      <c r="BA4" s="172"/>
      <c r="BB4" s="172"/>
      <c r="BC4" s="172"/>
      <c r="BD4" s="172"/>
      <c r="BE4" s="172"/>
      <c r="BF4" s="172"/>
      <c r="BG4" s="172"/>
      <c r="BH4" s="172"/>
      <c r="BI4" s="172"/>
      <c r="BJ4" s="172"/>
      <c r="BK4" s="172"/>
      <c r="BL4" s="172"/>
      <c r="BM4" s="172"/>
      <c r="BN4" s="172"/>
      <c r="BO4" s="172"/>
      <c r="BP4" s="172"/>
      <c r="BQ4" s="172"/>
      <c r="BR4" s="172"/>
      <c r="BS4" s="172"/>
      <c r="BT4" s="172"/>
      <c r="BU4" s="172"/>
      <c r="BV4" s="172"/>
      <c r="BW4" s="172"/>
      <c r="BX4" s="172"/>
      <c r="BY4" s="172"/>
      <c r="BZ4" s="172"/>
      <c r="CA4" s="172"/>
      <c r="CB4" s="172"/>
      <c r="CC4" s="172"/>
      <c r="CD4" s="172"/>
      <c r="CE4" s="172"/>
      <c r="CF4" s="172"/>
      <c r="CG4" s="172"/>
      <c r="CH4" s="172"/>
      <c r="CI4" s="172"/>
      <c r="CJ4" s="172"/>
      <c r="CK4" s="172"/>
      <c r="CL4" s="172"/>
      <c r="CM4" s="172"/>
      <c r="CN4" s="172"/>
      <c r="CO4" s="172"/>
      <c r="CP4" s="172"/>
      <c r="CQ4" s="172"/>
      <c r="CR4" s="172"/>
      <c r="CS4" s="172"/>
      <c r="CT4" s="172"/>
      <c r="CU4" s="172"/>
      <c r="CV4" s="172"/>
      <c r="CW4" s="172"/>
      <c r="CX4" s="172"/>
      <c r="CY4" s="172"/>
      <c r="CZ4" s="172"/>
      <c r="DA4" s="172"/>
      <c r="DB4" s="172"/>
      <c r="DC4" s="172"/>
      <c r="DD4" s="172"/>
      <c r="DE4" s="172"/>
      <c r="DF4" s="172"/>
      <c r="DG4" s="172"/>
      <c r="DH4" s="172"/>
      <c r="DI4" s="172"/>
      <c r="DJ4" s="172"/>
      <c r="DK4" s="172"/>
      <c r="DL4" s="172"/>
      <c r="DM4" s="172"/>
      <c r="DN4" s="172"/>
      <c r="DO4" s="172"/>
      <c r="DP4" s="172"/>
      <c r="DQ4" s="172"/>
      <c r="DR4" s="172"/>
      <c r="DS4" s="172"/>
      <c r="DT4" s="172"/>
      <c r="DU4" s="172"/>
      <c r="DV4" s="172"/>
      <c r="DW4" s="172"/>
      <c r="DX4" s="172"/>
      <c r="DY4" s="172"/>
      <c r="DZ4" s="172"/>
      <c r="EA4" s="172"/>
      <c r="EB4" s="172"/>
      <c r="EC4" s="172"/>
      <c r="ED4" s="172"/>
      <c r="EE4" s="172"/>
      <c r="EF4" s="172"/>
      <c r="EG4" s="172"/>
      <c r="EH4" s="172"/>
      <c r="EI4" s="172"/>
      <c r="EJ4" s="172"/>
      <c r="EK4" s="172"/>
      <c r="EL4" s="172"/>
      <c r="EM4" s="172"/>
      <c r="EN4" s="172"/>
      <c r="EO4" s="172"/>
      <c r="EP4" s="172"/>
      <c r="EQ4" s="172"/>
      <c r="ER4" s="172"/>
      <c r="ES4" s="172"/>
      <c r="ET4" s="172"/>
      <c r="EU4" s="172"/>
      <c r="EV4" s="172"/>
      <c r="EW4" s="172"/>
      <c r="EX4" s="172"/>
      <c r="EY4" s="172"/>
      <c r="EZ4" s="172"/>
      <c r="FA4" s="172"/>
      <c r="FB4" s="172"/>
      <c r="FC4" s="172"/>
      <c r="FD4" s="172"/>
      <c r="FE4" s="172"/>
      <c r="FF4" s="172"/>
      <c r="FG4" s="172"/>
      <c r="FH4" s="172"/>
      <c r="FI4" s="172"/>
      <c r="FJ4" s="172"/>
      <c r="FK4" s="172"/>
      <c r="FL4" s="172"/>
      <c r="FM4" s="172"/>
      <c r="FN4" s="172"/>
      <c r="FO4" s="172"/>
      <c r="FP4" s="172"/>
      <c r="FQ4" s="172"/>
      <c r="FR4" s="172"/>
      <c r="FS4" s="172"/>
      <c r="FT4" s="172"/>
      <c r="FU4" s="172"/>
      <c r="FV4" s="172"/>
      <c r="FW4" s="172"/>
      <c r="FX4" s="172"/>
      <c r="FY4" s="172"/>
      <c r="FZ4" s="172"/>
      <c r="GA4" s="172"/>
      <c r="GB4" s="172"/>
      <c r="GC4" s="172"/>
      <c r="GD4" s="172"/>
      <c r="GE4" s="172"/>
      <c r="GF4" s="172"/>
      <c r="GG4" s="172"/>
      <c r="GH4" s="172"/>
      <c r="GI4" s="172"/>
      <c r="GJ4" s="172"/>
      <c r="GK4" s="172"/>
      <c r="GL4" s="172"/>
      <c r="GM4" s="172"/>
      <c r="GN4" s="172"/>
      <c r="GO4" s="172"/>
      <c r="GP4" s="172"/>
      <c r="GQ4" s="172"/>
      <c r="GR4" s="172"/>
      <c r="GS4" s="172"/>
      <c r="GT4" s="172"/>
      <c r="GU4" s="172"/>
      <c r="GV4" s="172"/>
      <c r="GW4" s="172"/>
      <c r="GX4" s="172"/>
      <c r="GY4" s="172"/>
      <c r="GZ4" s="172"/>
      <c r="HA4" s="172"/>
      <c r="HB4" s="172"/>
      <c r="HC4" s="172"/>
      <c r="HD4" s="172"/>
      <c r="HE4" s="172"/>
      <c r="HF4" s="172"/>
      <c r="HG4" s="172"/>
      <c r="HH4" s="172"/>
      <c r="HI4" s="172"/>
      <c r="HJ4" s="172"/>
      <c r="HK4" s="172"/>
      <c r="HL4" s="172"/>
      <c r="HM4" s="172"/>
      <c r="HN4" s="172"/>
      <c r="HO4" s="172"/>
      <c r="HP4" s="172"/>
      <c r="HQ4" s="172"/>
      <c r="HR4" s="172"/>
      <c r="HS4" s="172"/>
      <c r="HT4" s="172"/>
      <c r="HU4" s="172"/>
      <c r="HV4" s="172"/>
      <c r="HW4" s="172"/>
      <c r="HX4" s="172"/>
      <c r="HY4" s="172"/>
      <c r="HZ4" s="172"/>
      <c r="IA4" s="172"/>
      <c r="IB4" s="172"/>
      <c r="IC4" s="172"/>
      <c r="ID4" s="172"/>
    </row>
    <row r="5" spans="1:238" ht="15.75" x14ac:dyDescent="0.2">
      <c r="A5" s="696" t="s">
        <v>1047</v>
      </c>
      <c r="B5" s="696" t="s">
        <v>448</v>
      </c>
      <c r="C5" s="631"/>
      <c r="D5" s="631"/>
      <c r="E5" s="631"/>
      <c r="F5" s="631"/>
    </row>
    <row r="6" spans="1:238" ht="16.5" x14ac:dyDescent="0.3">
      <c r="A6" s="696" t="s">
        <v>1048</v>
      </c>
      <c r="B6" s="633" t="s">
        <v>449</v>
      </c>
      <c r="C6" s="634"/>
      <c r="D6" s="635"/>
      <c r="E6" s="630"/>
      <c r="F6" s="629"/>
    </row>
    <row r="7" spans="1:238" ht="16.5" x14ac:dyDescent="0.3">
      <c r="A7" s="697" t="s">
        <v>1049</v>
      </c>
      <c r="B7" s="637" t="s">
        <v>450</v>
      </c>
      <c r="C7" s="637" t="s">
        <v>46</v>
      </c>
      <c r="D7" s="639">
        <v>1</v>
      </c>
      <c r="E7" s="638"/>
      <c r="F7" s="638"/>
    </row>
    <row r="8" spans="1:238" ht="16.5" x14ac:dyDescent="0.3">
      <c r="A8" s="697" t="s">
        <v>1050</v>
      </c>
      <c r="B8" s="634" t="s">
        <v>451</v>
      </c>
      <c r="C8" s="636"/>
      <c r="D8" s="636"/>
      <c r="E8" s="629"/>
      <c r="F8" s="629"/>
    </row>
    <row r="9" spans="1:238" ht="49.5" x14ac:dyDescent="0.3">
      <c r="A9" s="694"/>
      <c r="B9" s="695" t="s">
        <v>1022</v>
      </c>
      <c r="C9" s="632" t="s">
        <v>96</v>
      </c>
      <c r="D9" s="632">
        <v>1</v>
      </c>
      <c r="E9" s="630"/>
      <c r="F9" s="630"/>
    </row>
    <row r="10" spans="1:238" ht="16.5" x14ac:dyDescent="0.3">
      <c r="A10" s="697" t="s">
        <v>1051</v>
      </c>
      <c r="B10" s="634" t="s">
        <v>453</v>
      </c>
      <c r="C10" s="632" t="s">
        <v>46</v>
      </c>
      <c r="D10" s="632">
        <v>2</v>
      </c>
      <c r="E10" s="629"/>
      <c r="F10" s="630"/>
    </row>
    <row r="11" spans="1:238" ht="66" x14ac:dyDescent="0.3">
      <c r="A11" s="697" t="s">
        <v>1052</v>
      </c>
      <c r="B11" s="633" t="s">
        <v>1023</v>
      </c>
      <c r="C11" s="632" t="s">
        <v>96</v>
      </c>
      <c r="D11" s="632">
        <v>1</v>
      </c>
      <c r="E11" s="630"/>
      <c r="F11" s="630"/>
    </row>
    <row r="12" spans="1:238" ht="115.5" x14ac:dyDescent="0.3">
      <c r="A12" s="697" t="s">
        <v>1053</v>
      </c>
      <c r="B12" s="633" t="s">
        <v>1024</v>
      </c>
      <c r="C12" s="632" t="s">
        <v>96</v>
      </c>
      <c r="D12" s="632">
        <v>1</v>
      </c>
      <c r="E12" s="630"/>
      <c r="F12" s="630"/>
    </row>
    <row r="13" spans="1:238" s="331" customFormat="1" ht="49.5" x14ac:dyDescent="0.3">
      <c r="A13" s="697" t="s">
        <v>1054</v>
      </c>
      <c r="B13" s="641" t="s">
        <v>454</v>
      </c>
      <c r="C13" s="642" t="s">
        <v>15</v>
      </c>
      <c r="D13" s="642">
        <v>1</v>
      </c>
      <c r="E13" s="630"/>
      <c r="F13" s="643"/>
    </row>
    <row r="14" spans="1:238" ht="66" x14ac:dyDescent="0.3">
      <c r="A14" s="697" t="s">
        <v>1055</v>
      </c>
      <c r="B14" s="633" t="s">
        <v>1025</v>
      </c>
      <c r="C14" s="632" t="s">
        <v>96</v>
      </c>
      <c r="D14" s="632">
        <v>1</v>
      </c>
      <c r="E14" s="630"/>
      <c r="F14" s="630"/>
    </row>
    <row r="15" spans="1:238" ht="36" customHeight="1" x14ac:dyDescent="0.3">
      <c r="A15" s="697" t="s">
        <v>1056</v>
      </c>
      <c r="B15" s="633" t="s">
        <v>536</v>
      </c>
      <c r="C15" s="634" t="s">
        <v>96</v>
      </c>
      <c r="D15" s="634">
        <v>1</v>
      </c>
      <c r="E15" s="630"/>
      <c r="F15" s="630"/>
    </row>
    <row r="16" spans="1:238" ht="16.5" x14ac:dyDescent="0.3">
      <c r="A16" s="636"/>
      <c r="B16" s="640"/>
      <c r="C16" s="636"/>
      <c r="D16" s="636"/>
      <c r="E16" s="629"/>
      <c r="F16" s="629"/>
    </row>
    <row r="17" spans="1:8" ht="16.5" x14ac:dyDescent="0.3">
      <c r="A17" s="636"/>
      <c r="B17" s="645" t="s">
        <v>456</v>
      </c>
      <c r="C17" s="636"/>
      <c r="D17" s="636"/>
      <c r="E17" s="630"/>
      <c r="F17" s="630"/>
    </row>
    <row r="18" spans="1:8" ht="16.5" x14ac:dyDescent="0.3">
      <c r="A18" s="696" t="s">
        <v>1057</v>
      </c>
      <c r="B18" s="646" t="s">
        <v>457</v>
      </c>
      <c r="C18" s="640"/>
      <c r="D18" s="640"/>
      <c r="E18" s="629"/>
      <c r="F18" s="630"/>
    </row>
    <row r="19" spans="1:8" ht="82.5" x14ac:dyDescent="0.3">
      <c r="A19" s="697" t="s">
        <v>1058</v>
      </c>
      <c r="B19" s="647" t="s">
        <v>1026</v>
      </c>
      <c r="C19" s="634" t="s">
        <v>96</v>
      </c>
      <c r="D19" s="634">
        <v>1</v>
      </c>
      <c r="E19" s="630"/>
      <c r="F19" s="630"/>
    </row>
    <row r="20" spans="1:8" ht="99" x14ac:dyDescent="0.3">
      <c r="A20" s="697" t="s">
        <v>1059</v>
      </c>
      <c r="B20" s="647" t="s">
        <v>1027</v>
      </c>
      <c r="C20" s="634" t="s">
        <v>96</v>
      </c>
      <c r="D20" s="635">
        <v>1</v>
      </c>
      <c r="E20" s="630"/>
      <c r="F20" s="630"/>
    </row>
    <row r="21" spans="1:8" ht="99" x14ac:dyDescent="0.3">
      <c r="A21" s="697" t="s">
        <v>1060</v>
      </c>
      <c r="B21" s="647" t="s">
        <v>1028</v>
      </c>
      <c r="C21" s="632" t="s">
        <v>96</v>
      </c>
      <c r="D21" s="632">
        <v>1</v>
      </c>
      <c r="E21" s="630"/>
      <c r="F21" s="630"/>
    </row>
    <row r="22" spans="1:8" ht="66" x14ac:dyDescent="0.3">
      <c r="A22" s="697" t="s">
        <v>1061</v>
      </c>
      <c r="B22" s="647" t="s">
        <v>1029</v>
      </c>
      <c r="C22" s="632" t="s">
        <v>96</v>
      </c>
      <c r="D22" s="632">
        <v>1</v>
      </c>
      <c r="E22" s="630"/>
      <c r="F22" s="630"/>
    </row>
    <row r="23" spans="1:8" ht="66" x14ac:dyDescent="0.3">
      <c r="A23" s="697" t="s">
        <v>1062</v>
      </c>
      <c r="B23" s="647" t="s">
        <v>1030</v>
      </c>
      <c r="C23" s="632" t="s">
        <v>96</v>
      </c>
      <c r="D23" s="632">
        <v>1</v>
      </c>
      <c r="E23" s="630"/>
      <c r="F23" s="630"/>
    </row>
    <row r="24" spans="1:8" ht="16.5" x14ac:dyDescent="0.3">
      <c r="A24" s="636"/>
      <c r="B24" s="645" t="s">
        <v>458</v>
      </c>
      <c r="C24" s="636"/>
      <c r="D24" s="642"/>
      <c r="E24" s="630"/>
      <c r="F24" s="629"/>
    </row>
    <row r="25" spans="1:8" ht="16.5" x14ac:dyDescent="0.3">
      <c r="A25" s="696" t="s">
        <v>1063</v>
      </c>
      <c r="B25" s="646" t="s">
        <v>459</v>
      </c>
      <c r="C25" s="634"/>
      <c r="D25" s="635"/>
      <c r="E25" s="630"/>
      <c r="F25" s="630"/>
    </row>
    <row r="26" spans="1:8" ht="16.5" x14ac:dyDescent="0.3">
      <c r="A26" s="696" t="s">
        <v>1064</v>
      </c>
      <c r="B26" s="646" t="s">
        <v>460</v>
      </c>
      <c r="C26" s="634"/>
      <c r="D26" s="635"/>
      <c r="E26" s="630"/>
      <c r="F26" s="630"/>
    </row>
    <row r="27" spans="1:8" ht="49.5" x14ac:dyDescent="0.2">
      <c r="A27" s="697" t="s">
        <v>1065</v>
      </c>
      <c r="B27" s="649" t="s">
        <v>461</v>
      </c>
      <c r="C27" s="642" t="s">
        <v>15</v>
      </c>
      <c r="D27" s="642">
        <v>1</v>
      </c>
      <c r="E27" s="650"/>
      <c r="F27" s="650"/>
    </row>
    <row r="28" spans="1:8" ht="181.5" x14ac:dyDescent="0.2">
      <c r="A28" s="697" t="s">
        <v>1066</v>
      </c>
      <c r="B28" s="649" t="s">
        <v>1031</v>
      </c>
      <c r="C28" s="642" t="s">
        <v>96</v>
      </c>
      <c r="D28" s="642">
        <v>1</v>
      </c>
      <c r="E28" s="650"/>
      <c r="F28" s="650"/>
    </row>
    <row r="29" spans="1:8" ht="115.5" x14ac:dyDescent="0.3">
      <c r="A29" s="697" t="s">
        <v>1067</v>
      </c>
      <c r="B29" s="647" t="s">
        <v>1032</v>
      </c>
      <c r="C29" s="642" t="s">
        <v>96</v>
      </c>
      <c r="D29" s="636"/>
      <c r="E29" s="629"/>
      <c r="F29" s="629"/>
    </row>
    <row r="30" spans="1:8" s="344" customFormat="1" ht="16.5" x14ac:dyDescent="0.3">
      <c r="A30" s="636"/>
      <c r="B30" s="651"/>
      <c r="C30" s="652"/>
      <c r="D30" s="652"/>
      <c r="E30" s="653"/>
      <c r="F30" s="653"/>
      <c r="G30" s="333"/>
      <c r="H30" s="345"/>
    </row>
    <row r="31" spans="1:8" ht="16.899999999999999" customHeight="1" x14ac:dyDescent="0.3">
      <c r="A31" s="696" t="s">
        <v>1068</v>
      </c>
      <c r="B31" s="646" t="s">
        <v>462</v>
      </c>
      <c r="C31" s="634"/>
      <c r="D31" s="635"/>
      <c r="E31" s="630"/>
      <c r="F31" s="630"/>
    </row>
    <row r="32" spans="1:8" s="344" customFormat="1" ht="19.5" customHeight="1" x14ac:dyDescent="0.3">
      <c r="A32" s="697" t="s">
        <v>1069</v>
      </c>
      <c r="B32" s="637" t="s">
        <v>463</v>
      </c>
      <c r="C32" s="637" t="s">
        <v>46</v>
      </c>
      <c r="D32" s="654">
        <v>1</v>
      </c>
      <c r="E32" s="638"/>
      <c r="F32" s="638"/>
    </row>
    <row r="33" spans="1:10" ht="16.5" x14ac:dyDescent="0.3">
      <c r="A33" s="697" t="s">
        <v>1070</v>
      </c>
      <c r="B33" s="634" t="s">
        <v>451</v>
      </c>
      <c r="C33" s="636"/>
      <c r="D33" s="636"/>
      <c r="E33" s="629"/>
      <c r="F33" s="629"/>
    </row>
    <row r="34" spans="1:10" ht="16.5" x14ac:dyDescent="0.3">
      <c r="A34" s="697"/>
      <c r="B34" s="634" t="s">
        <v>452</v>
      </c>
      <c r="C34" s="632" t="s">
        <v>96</v>
      </c>
      <c r="D34" s="632">
        <v>1</v>
      </c>
      <c r="E34" s="630"/>
      <c r="F34" s="655"/>
    </row>
    <row r="35" spans="1:10" ht="33" x14ac:dyDescent="0.3">
      <c r="A35" s="697" t="s">
        <v>1071</v>
      </c>
      <c r="B35" s="633" t="s">
        <v>537</v>
      </c>
      <c r="C35" s="635" t="s">
        <v>96</v>
      </c>
      <c r="D35" s="656">
        <v>1</v>
      </c>
      <c r="E35" s="657"/>
      <c r="F35" s="658"/>
    </row>
    <row r="36" spans="1:10" ht="16.5" x14ac:dyDescent="0.3">
      <c r="A36" s="636"/>
      <c r="B36" s="645" t="s">
        <v>464</v>
      </c>
      <c r="C36" s="636"/>
      <c r="D36" s="642"/>
      <c r="E36" s="630"/>
      <c r="F36" s="630"/>
      <c r="G36" s="346"/>
      <c r="J36" s="338"/>
    </row>
    <row r="37" spans="1:10" ht="16.5" x14ac:dyDescent="0.3">
      <c r="A37" s="853" t="s">
        <v>465</v>
      </c>
      <c r="B37" s="853"/>
      <c r="C37" s="853"/>
      <c r="D37" s="853"/>
      <c r="E37" s="630"/>
      <c r="F37" s="630"/>
      <c r="G37" s="346"/>
      <c r="J37" s="338"/>
    </row>
    <row r="38" spans="1:10" ht="16.5" customHeight="1" x14ac:dyDescent="0.2">
      <c r="A38" s="696" t="s">
        <v>1072</v>
      </c>
      <c r="B38" s="635" t="s">
        <v>467</v>
      </c>
      <c r="C38" s="659"/>
      <c r="D38" s="659"/>
      <c r="E38" s="659"/>
      <c r="F38" s="659"/>
      <c r="G38" s="341"/>
    </row>
    <row r="39" spans="1:10" ht="16.5" customHeight="1" x14ac:dyDescent="0.3">
      <c r="A39" s="697" t="s">
        <v>1073</v>
      </c>
      <c r="B39" s="660" t="s">
        <v>468</v>
      </c>
      <c r="C39" s="652"/>
      <c r="D39" s="644"/>
      <c r="E39" s="653"/>
      <c r="F39" s="653"/>
      <c r="G39" s="341"/>
    </row>
    <row r="40" spans="1:10" ht="49.5" x14ac:dyDescent="0.3">
      <c r="A40" s="697" t="s">
        <v>1074</v>
      </c>
      <c r="B40" s="647" t="s">
        <v>1033</v>
      </c>
      <c r="C40" s="635" t="s">
        <v>96</v>
      </c>
      <c r="D40" s="635">
        <v>1</v>
      </c>
      <c r="E40" s="630"/>
      <c r="F40" s="650"/>
      <c r="G40" s="341"/>
    </row>
    <row r="41" spans="1:10" ht="16.5" customHeight="1" x14ac:dyDescent="0.3">
      <c r="A41" s="697" t="s">
        <v>1075</v>
      </c>
      <c r="B41" s="647" t="s">
        <v>1034</v>
      </c>
      <c r="C41" s="635" t="s">
        <v>96</v>
      </c>
      <c r="D41" s="635">
        <v>1</v>
      </c>
      <c r="E41" s="630"/>
      <c r="F41" s="650"/>
      <c r="G41" s="341"/>
    </row>
    <row r="42" spans="1:10" ht="66" x14ac:dyDescent="0.3">
      <c r="A42" s="697" t="s">
        <v>1076</v>
      </c>
      <c r="B42" s="647" t="s">
        <v>1035</v>
      </c>
      <c r="C42" s="635" t="s">
        <v>96</v>
      </c>
      <c r="D42" s="635">
        <v>1</v>
      </c>
      <c r="E42" s="630"/>
      <c r="F42" s="661"/>
    </row>
    <row r="43" spans="1:10" ht="82.5" x14ac:dyDescent="0.3">
      <c r="A43" s="697" t="s">
        <v>1077</v>
      </c>
      <c r="B43" s="647" t="s">
        <v>1036</v>
      </c>
      <c r="C43" s="635" t="s">
        <v>96</v>
      </c>
      <c r="D43" s="635">
        <v>1</v>
      </c>
      <c r="E43" s="630"/>
      <c r="F43" s="650"/>
    </row>
    <row r="44" spans="1:10" s="343" customFormat="1" ht="82.5" x14ac:dyDescent="0.3">
      <c r="A44" s="697" t="s">
        <v>1078</v>
      </c>
      <c r="B44" s="647" t="s">
        <v>1037</v>
      </c>
      <c r="C44" s="635" t="s">
        <v>96</v>
      </c>
      <c r="D44" s="635">
        <v>1</v>
      </c>
      <c r="E44" s="630"/>
      <c r="F44" s="661"/>
    </row>
    <row r="45" spans="1:10" s="343" customFormat="1" ht="16.5" x14ac:dyDescent="0.3">
      <c r="A45" s="636"/>
      <c r="B45" s="645" t="s">
        <v>469</v>
      </c>
      <c r="C45" s="636"/>
      <c r="D45" s="642"/>
      <c r="E45" s="630"/>
      <c r="F45" s="630"/>
      <c r="G45" s="333"/>
    </row>
    <row r="46" spans="1:10" s="343" customFormat="1" ht="16.5" x14ac:dyDescent="0.3">
      <c r="A46" s="697" t="s">
        <v>1080</v>
      </c>
      <c r="B46" s="634" t="s">
        <v>470</v>
      </c>
      <c r="C46" s="636"/>
      <c r="D46" s="642"/>
      <c r="E46" s="629"/>
      <c r="F46" s="629"/>
      <c r="G46" s="333"/>
    </row>
    <row r="47" spans="1:10" ht="49.5" x14ac:dyDescent="0.3">
      <c r="A47" s="697" t="s">
        <v>1081</v>
      </c>
      <c r="B47" s="662" t="s">
        <v>1038</v>
      </c>
      <c r="C47" s="635" t="s">
        <v>471</v>
      </c>
      <c r="D47" s="635">
        <v>1</v>
      </c>
      <c r="E47" s="630"/>
      <c r="F47" s="629"/>
    </row>
    <row r="48" spans="1:10" ht="33" x14ac:dyDescent="0.3">
      <c r="A48" s="697" t="s">
        <v>1082</v>
      </c>
      <c r="B48" s="633" t="s">
        <v>1039</v>
      </c>
      <c r="C48" s="632" t="s">
        <v>471</v>
      </c>
      <c r="D48" s="635">
        <v>1</v>
      </c>
      <c r="E48" s="630"/>
      <c r="F48" s="629"/>
    </row>
    <row r="49" spans="1:8" ht="15" customHeight="1" x14ac:dyDescent="0.3">
      <c r="A49" s="636"/>
      <c r="B49" s="645" t="s">
        <v>472</v>
      </c>
      <c r="C49" s="636"/>
      <c r="D49" s="642"/>
      <c r="E49" s="630"/>
      <c r="F49" s="630"/>
    </row>
    <row r="50" spans="1:8" ht="15" customHeight="1" x14ac:dyDescent="0.3">
      <c r="A50" s="636"/>
      <c r="B50" s="635" t="s">
        <v>539</v>
      </c>
      <c r="C50" s="636"/>
      <c r="D50" s="642"/>
      <c r="E50" s="630"/>
      <c r="F50" s="630"/>
      <c r="G50" s="341"/>
    </row>
    <row r="51" spans="1:8" ht="16.5" x14ac:dyDescent="0.2">
      <c r="A51" s="696" t="s">
        <v>1079</v>
      </c>
      <c r="B51" s="635" t="s">
        <v>474</v>
      </c>
      <c r="C51" s="635"/>
      <c r="D51" s="635"/>
      <c r="E51" s="635"/>
      <c r="F51" s="635"/>
    </row>
    <row r="52" spans="1:8" ht="49.5" x14ac:dyDescent="0.3">
      <c r="A52" s="697" t="s">
        <v>1083</v>
      </c>
      <c r="B52" s="647" t="s">
        <v>1040</v>
      </c>
      <c r="C52" s="635" t="s">
        <v>96</v>
      </c>
      <c r="D52" s="635">
        <v>1</v>
      </c>
      <c r="E52" s="630"/>
      <c r="F52" s="642"/>
    </row>
    <row r="53" spans="1:8" ht="16.5" x14ac:dyDescent="0.3">
      <c r="A53" s="636"/>
      <c r="B53" s="645" t="s">
        <v>475</v>
      </c>
      <c r="C53" s="636"/>
      <c r="D53" s="642"/>
      <c r="E53" s="630"/>
      <c r="F53" s="630"/>
      <c r="H53" s="338"/>
    </row>
    <row r="54" spans="1:8" ht="18" customHeight="1" x14ac:dyDescent="0.3">
      <c r="A54" s="697" t="s">
        <v>1084</v>
      </c>
      <c r="B54" s="646" t="s">
        <v>476</v>
      </c>
      <c r="C54" s="635"/>
      <c r="D54" s="635"/>
      <c r="E54" s="630"/>
      <c r="F54" s="629"/>
    </row>
    <row r="55" spans="1:8" ht="66" x14ac:dyDescent="0.3">
      <c r="A55" s="697" t="s">
        <v>1085</v>
      </c>
      <c r="B55" s="647" t="s">
        <v>1041</v>
      </c>
      <c r="C55" s="635" t="s">
        <v>96</v>
      </c>
      <c r="D55" s="635">
        <v>1</v>
      </c>
      <c r="E55" s="630"/>
      <c r="F55" s="642"/>
    </row>
    <row r="56" spans="1:8" ht="49.5" x14ac:dyDescent="0.3">
      <c r="A56" s="697" t="s">
        <v>1086</v>
      </c>
      <c r="B56" s="647" t="s">
        <v>1042</v>
      </c>
      <c r="C56" s="635" t="s">
        <v>96</v>
      </c>
      <c r="D56" s="635">
        <v>1</v>
      </c>
      <c r="E56" s="630"/>
      <c r="F56" s="642"/>
    </row>
    <row r="57" spans="1:8" ht="16.5" x14ac:dyDescent="0.3">
      <c r="A57" s="636"/>
      <c r="B57" s="645" t="s">
        <v>477</v>
      </c>
      <c r="C57" s="636"/>
      <c r="D57" s="642"/>
      <c r="E57" s="630"/>
      <c r="F57" s="661"/>
    </row>
    <row r="58" spans="1:8" ht="16.5" x14ac:dyDescent="0.3">
      <c r="A58" s="636"/>
      <c r="B58" s="635" t="s">
        <v>540</v>
      </c>
      <c r="C58" s="636"/>
      <c r="D58" s="636"/>
      <c r="E58" s="630"/>
      <c r="F58" s="630"/>
    </row>
    <row r="59" spans="1:8" ht="16.5" x14ac:dyDescent="0.3">
      <c r="A59" s="636"/>
      <c r="B59" s="648"/>
      <c r="C59" s="636"/>
      <c r="D59" s="642"/>
      <c r="E59" s="629"/>
      <c r="F59" s="629"/>
    </row>
    <row r="60" spans="1:8" ht="16.5" x14ac:dyDescent="0.2">
      <c r="A60" s="696" t="s">
        <v>1087</v>
      </c>
      <c r="B60" s="635" t="s">
        <v>479</v>
      </c>
      <c r="C60" s="635"/>
      <c r="D60" s="635"/>
      <c r="E60" s="635"/>
      <c r="F60" s="635"/>
    </row>
    <row r="61" spans="1:8" ht="16.5" x14ac:dyDescent="0.2">
      <c r="A61" s="696" t="s">
        <v>1088</v>
      </c>
      <c r="B61" s="664" t="s">
        <v>538</v>
      </c>
      <c r="C61" s="663"/>
      <c r="D61" s="635"/>
      <c r="E61" s="665"/>
      <c r="F61" s="666"/>
      <c r="G61" s="338"/>
    </row>
    <row r="62" spans="1:8" ht="16.5" x14ac:dyDescent="0.3">
      <c r="A62" s="697" t="s">
        <v>1089</v>
      </c>
      <c r="B62" s="648" t="s">
        <v>480</v>
      </c>
      <c r="C62" s="636" t="s">
        <v>15</v>
      </c>
      <c r="D62" s="642">
        <v>7</v>
      </c>
      <c r="E62" s="629"/>
      <c r="F62" s="629"/>
      <c r="G62" s="338"/>
    </row>
    <row r="63" spans="1:8" ht="16.5" x14ac:dyDescent="0.3">
      <c r="A63" s="697" t="s">
        <v>1090</v>
      </c>
      <c r="B63" s="667" t="s">
        <v>481</v>
      </c>
      <c r="C63" s="636" t="s">
        <v>15</v>
      </c>
      <c r="D63" s="642">
        <v>8</v>
      </c>
      <c r="E63" s="629"/>
      <c r="F63" s="629"/>
    </row>
    <row r="64" spans="1:8" ht="16.5" x14ac:dyDescent="0.3">
      <c r="A64" s="697" t="s">
        <v>1091</v>
      </c>
      <c r="B64" s="667" t="s">
        <v>482</v>
      </c>
      <c r="C64" s="636" t="s">
        <v>15</v>
      </c>
      <c r="D64" s="642">
        <v>8</v>
      </c>
      <c r="E64" s="629"/>
      <c r="F64" s="629"/>
    </row>
    <row r="65" spans="1:6" ht="16.5" x14ac:dyDescent="0.3">
      <c r="A65" s="697" t="s">
        <v>1092</v>
      </c>
      <c r="B65" s="667" t="s">
        <v>483</v>
      </c>
      <c r="C65" s="636" t="s">
        <v>15</v>
      </c>
      <c r="D65" s="642">
        <v>8</v>
      </c>
      <c r="E65" s="629"/>
      <c r="F65" s="629"/>
    </row>
    <row r="66" spans="1:6" ht="16.5" x14ac:dyDescent="0.3">
      <c r="A66" s="697" t="s">
        <v>1093</v>
      </c>
      <c r="B66" s="648" t="s">
        <v>484</v>
      </c>
      <c r="C66" s="636" t="s">
        <v>15</v>
      </c>
      <c r="D66" s="642">
        <v>1</v>
      </c>
      <c r="E66" s="629"/>
      <c r="F66" s="629"/>
    </row>
    <row r="67" spans="1:6" ht="16.5" x14ac:dyDescent="0.3">
      <c r="A67" s="697" t="s">
        <v>1094</v>
      </c>
      <c r="B67" s="648" t="s">
        <v>485</v>
      </c>
      <c r="C67" s="636" t="s">
        <v>15</v>
      </c>
      <c r="D67" s="642">
        <v>2</v>
      </c>
      <c r="E67" s="629"/>
      <c r="F67" s="629"/>
    </row>
    <row r="68" spans="1:6" ht="16.5" x14ac:dyDescent="0.3">
      <c r="A68" s="697" t="s">
        <v>1095</v>
      </c>
      <c r="B68" s="648" t="s">
        <v>486</v>
      </c>
      <c r="C68" s="636" t="s">
        <v>15</v>
      </c>
      <c r="D68" s="642">
        <v>8</v>
      </c>
      <c r="E68" s="629"/>
      <c r="F68" s="629"/>
    </row>
    <row r="69" spans="1:6" ht="16.5" x14ac:dyDescent="0.3">
      <c r="A69" s="697" t="s">
        <v>1096</v>
      </c>
      <c r="B69" s="648" t="s">
        <v>903</v>
      </c>
      <c r="C69" s="636" t="s">
        <v>15</v>
      </c>
      <c r="D69" s="642">
        <v>8</v>
      </c>
      <c r="E69" s="629"/>
      <c r="F69" s="629"/>
    </row>
    <row r="70" spans="1:6" ht="16.5" x14ac:dyDescent="0.3">
      <c r="A70" s="697" t="s">
        <v>1097</v>
      </c>
      <c r="B70" s="648" t="s">
        <v>904</v>
      </c>
      <c r="C70" s="636" t="s">
        <v>15</v>
      </c>
      <c r="D70" s="642">
        <v>0</v>
      </c>
      <c r="E70" s="629"/>
      <c r="F70" s="629"/>
    </row>
    <row r="71" spans="1:6" ht="16.5" x14ac:dyDescent="0.3">
      <c r="A71" s="697" t="s">
        <v>1098</v>
      </c>
      <c r="B71" s="648" t="s">
        <v>489</v>
      </c>
      <c r="C71" s="636" t="s">
        <v>15</v>
      </c>
      <c r="D71" s="642">
        <v>1</v>
      </c>
      <c r="E71" s="629"/>
      <c r="F71" s="629"/>
    </row>
    <row r="72" spans="1:6" ht="16.5" x14ac:dyDescent="0.3">
      <c r="A72" s="697" t="s">
        <v>1099</v>
      </c>
      <c r="B72" s="640" t="s">
        <v>455</v>
      </c>
      <c r="C72" s="636" t="s">
        <v>96</v>
      </c>
      <c r="D72" s="642">
        <v>1</v>
      </c>
      <c r="E72" s="629"/>
      <c r="F72" s="629"/>
    </row>
    <row r="73" spans="1:6" ht="16.5" x14ac:dyDescent="0.3">
      <c r="A73" s="636"/>
      <c r="B73" s="645" t="s">
        <v>490</v>
      </c>
      <c r="C73" s="636"/>
      <c r="D73" s="642"/>
      <c r="E73" s="629"/>
      <c r="F73" s="630"/>
    </row>
    <row r="74" spans="1:6" ht="16.5" x14ac:dyDescent="0.3">
      <c r="A74" s="696" t="s">
        <v>1100</v>
      </c>
      <c r="B74" s="633" t="s">
        <v>491</v>
      </c>
      <c r="C74" s="663" t="s">
        <v>96</v>
      </c>
      <c r="D74" s="635">
        <v>1</v>
      </c>
      <c r="E74" s="665"/>
      <c r="F74" s="666"/>
    </row>
    <row r="75" spans="1:6" ht="16.5" x14ac:dyDescent="0.3">
      <c r="A75" s="697" t="s">
        <v>1101</v>
      </c>
      <c r="B75" s="648" t="s">
        <v>480</v>
      </c>
      <c r="C75" s="636" t="s">
        <v>15</v>
      </c>
      <c r="D75" s="642">
        <v>14</v>
      </c>
      <c r="E75" s="629"/>
      <c r="F75" s="629"/>
    </row>
    <row r="76" spans="1:6" ht="16.5" x14ac:dyDescent="0.3">
      <c r="A76" s="697" t="s">
        <v>1102</v>
      </c>
      <c r="B76" s="667" t="s">
        <v>481</v>
      </c>
      <c r="C76" s="636" t="s">
        <v>15</v>
      </c>
      <c r="D76" s="642">
        <v>14</v>
      </c>
      <c r="E76" s="629"/>
      <c r="F76" s="629"/>
    </row>
    <row r="77" spans="1:6" ht="16.5" x14ac:dyDescent="0.3">
      <c r="A77" s="697" t="s">
        <v>1105</v>
      </c>
      <c r="B77" s="667" t="s">
        <v>482</v>
      </c>
      <c r="C77" s="636" t="s">
        <v>15</v>
      </c>
      <c r="D77" s="642">
        <v>14</v>
      </c>
      <c r="E77" s="629"/>
      <c r="F77" s="629"/>
    </row>
    <row r="78" spans="1:6" ht="25.5" customHeight="1" x14ac:dyDescent="0.3">
      <c r="A78" s="697" t="s">
        <v>1106</v>
      </c>
      <c r="B78" s="667" t="s">
        <v>483</v>
      </c>
      <c r="C78" s="636" t="s">
        <v>15</v>
      </c>
      <c r="D78" s="642">
        <v>14</v>
      </c>
      <c r="E78" s="629"/>
      <c r="F78" s="629"/>
    </row>
    <row r="79" spans="1:6" ht="16.5" x14ac:dyDescent="0.3">
      <c r="A79" s="697" t="s">
        <v>1107</v>
      </c>
      <c r="B79" s="648" t="s">
        <v>484</v>
      </c>
      <c r="C79" s="636" t="s">
        <v>15</v>
      </c>
      <c r="D79" s="642">
        <v>0</v>
      </c>
      <c r="E79" s="629"/>
      <c r="F79" s="629"/>
    </row>
    <row r="80" spans="1:6" ht="16.5" x14ac:dyDescent="0.3">
      <c r="A80" s="697" t="s">
        <v>1108</v>
      </c>
      <c r="B80" s="648" t="s">
        <v>485</v>
      </c>
      <c r="C80" s="636" t="s">
        <v>15</v>
      </c>
      <c r="D80" s="642">
        <v>2</v>
      </c>
      <c r="E80" s="629"/>
      <c r="F80" s="629"/>
    </row>
    <row r="81" spans="1:7" ht="16.5" x14ac:dyDescent="0.3">
      <c r="A81" s="697" t="s">
        <v>1109</v>
      </c>
      <c r="B81" s="648" t="s">
        <v>486</v>
      </c>
      <c r="C81" s="636" t="s">
        <v>15</v>
      </c>
      <c r="D81" s="642">
        <v>14</v>
      </c>
      <c r="E81" s="629"/>
      <c r="F81" s="629"/>
    </row>
    <row r="82" spans="1:7" ht="16.5" x14ac:dyDescent="0.3">
      <c r="A82" s="697" t="s">
        <v>1110</v>
      </c>
      <c r="B82" s="648" t="s">
        <v>903</v>
      </c>
      <c r="C82" s="636" t="s">
        <v>15</v>
      </c>
      <c r="D82" s="642">
        <v>14</v>
      </c>
      <c r="E82" s="629"/>
      <c r="F82" s="629"/>
    </row>
    <row r="83" spans="1:7" ht="16.5" x14ac:dyDescent="0.3">
      <c r="A83" s="697" t="s">
        <v>1111</v>
      </c>
      <c r="B83" s="648" t="s">
        <v>904</v>
      </c>
      <c r="C83" s="636" t="s">
        <v>15</v>
      </c>
      <c r="D83" s="642">
        <v>0</v>
      </c>
      <c r="E83" s="629"/>
      <c r="F83" s="629"/>
    </row>
    <row r="84" spans="1:7" ht="16.5" x14ac:dyDescent="0.3">
      <c r="A84" s="697" t="s">
        <v>1112</v>
      </c>
      <c r="B84" s="648" t="s">
        <v>489</v>
      </c>
      <c r="C84" s="636" t="s">
        <v>15</v>
      </c>
      <c r="D84" s="642">
        <v>2</v>
      </c>
      <c r="E84" s="629"/>
      <c r="F84" s="629"/>
    </row>
    <row r="85" spans="1:7" ht="16.5" x14ac:dyDescent="0.3">
      <c r="A85" s="697" t="s">
        <v>1113</v>
      </c>
      <c r="B85" s="640" t="s">
        <v>455</v>
      </c>
      <c r="C85" s="636" t="s">
        <v>96</v>
      </c>
      <c r="D85" s="642">
        <v>1</v>
      </c>
      <c r="E85" s="629"/>
      <c r="F85" s="629"/>
    </row>
    <row r="86" spans="1:7" ht="16.5" x14ac:dyDescent="0.3">
      <c r="A86" s="636"/>
      <c r="B86" s="645" t="s">
        <v>492</v>
      </c>
      <c r="C86" s="636"/>
      <c r="D86" s="642"/>
      <c r="E86" s="630"/>
      <c r="F86" s="630"/>
    </row>
    <row r="87" spans="1:7" ht="16.5" x14ac:dyDescent="0.3">
      <c r="A87" s="696" t="s">
        <v>1114</v>
      </c>
      <c r="B87" s="633" t="s">
        <v>493</v>
      </c>
      <c r="C87" s="636"/>
      <c r="D87" s="642"/>
      <c r="E87" s="630"/>
      <c r="F87" s="629"/>
    </row>
    <row r="88" spans="1:7" ht="16.5" x14ac:dyDescent="0.3">
      <c r="A88" s="697" t="s">
        <v>1103</v>
      </c>
      <c r="B88" s="648" t="s">
        <v>480</v>
      </c>
      <c r="C88" s="636" t="s">
        <v>15</v>
      </c>
      <c r="D88" s="642">
        <v>14</v>
      </c>
      <c r="E88" s="629"/>
      <c r="F88" s="629"/>
    </row>
    <row r="89" spans="1:7" ht="16.5" x14ac:dyDescent="0.3">
      <c r="A89" s="697" t="s">
        <v>1104</v>
      </c>
      <c r="B89" s="667" t="s">
        <v>481</v>
      </c>
      <c r="C89" s="636" t="s">
        <v>15</v>
      </c>
      <c r="D89" s="642">
        <v>14</v>
      </c>
      <c r="E89" s="629"/>
      <c r="F89" s="629"/>
    </row>
    <row r="90" spans="1:7" ht="16.5" x14ac:dyDescent="0.3">
      <c r="A90" s="697" t="s">
        <v>1115</v>
      </c>
      <c r="B90" s="667" t="s">
        <v>482</v>
      </c>
      <c r="C90" s="636" t="s">
        <v>15</v>
      </c>
      <c r="D90" s="642">
        <v>14</v>
      </c>
      <c r="E90" s="629"/>
      <c r="F90" s="629"/>
    </row>
    <row r="91" spans="1:7" ht="24.75" customHeight="1" x14ac:dyDescent="0.3">
      <c r="A91" s="697" t="s">
        <v>1116</v>
      </c>
      <c r="B91" s="667" t="s">
        <v>483</v>
      </c>
      <c r="C91" s="636" t="s">
        <v>15</v>
      </c>
      <c r="D91" s="642">
        <v>14</v>
      </c>
      <c r="E91" s="629"/>
      <c r="F91" s="629"/>
      <c r="G91" s="338"/>
    </row>
    <row r="92" spans="1:7" ht="16.5" x14ac:dyDescent="0.3">
      <c r="A92" s="697" t="s">
        <v>1117</v>
      </c>
      <c r="B92" s="648" t="s">
        <v>484</v>
      </c>
      <c r="C92" s="636" t="s">
        <v>15</v>
      </c>
      <c r="D92" s="642">
        <v>0</v>
      </c>
      <c r="E92" s="629"/>
      <c r="F92" s="629"/>
    </row>
    <row r="93" spans="1:7" ht="16.5" x14ac:dyDescent="0.3">
      <c r="A93" s="697" t="s">
        <v>1118</v>
      </c>
      <c r="B93" s="648" t="s">
        <v>485</v>
      </c>
      <c r="C93" s="636" t="s">
        <v>15</v>
      </c>
      <c r="D93" s="642">
        <v>2</v>
      </c>
      <c r="E93" s="629"/>
      <c r="F93" s="629"/>
    </row>
    <row r="94" spans="1:7" ht="16.5" x14ac:dyDescent="0.3">
      <c r="A94" s="697" t="s">
        <v>1119</v>
      </c>
      <c r="B94" s="648" t="s">
        <v>486</v>
      </c>
      <c r="C94" s="636" t="s">
        <v>15</v>
      </c>
      <c r="D94" s="642">
        <v>14</v>
      </c>
      <c r="E94" s="629"/>
      <c r="F94" s="629"/>
    </row>
    <row r="95" spans="1:7" ht="16.5" x14ac:dyDescent="0.3">
      <c r="A95" s="697" t="s">
        <v>1120</v>
      </c>
      <c r="B95" s="648" t="s">
        <v>487</v>
      </c>
      <c r="C95" s="636" t="s">
        <v>15</v>
      </c>
      <c r="D95" s="642">
        <v>14</v>
      </c>
      <c r="E95" s="629"/>
      <c r="F95" s="629"/>
    </row>
    <row r="96" spans="1:7" ht="16.5" x14ac:dyDescent="0.3">
      <c r="A96" s="697" t="s">
        <v>1121</v>
      </c>
      <c r="B96" s="648" t="s">
        <v>488</v>
      </c>
      <c r="C96" s="636" t="s">
        <v>15</v>
      </c>
      <c r="D96" s="642">
        <v>0</v>
      </c>
      <c r="E96" s="629"/>
      <c r="F96" s="629"/>
    </row>
    <row r="97" spans="1:8" ht="16.5" x14ac:dyDescent="0.3">
      <c r="A97" s="697" t="s">
        <v>1122</v>
      </c>
      <c r="B97" s="648" t="s">
        <v>489</v>
      </c>
      <c r="C97" s="636" t="s">
        <v>15</v>
      </c>
      <c r="D97" s="642">
        <v>2</v>
      </c>
      <c r="E97" s="629"/>
      <c r="F97" s="629"/>
    </row>
    <row r="98" spans="1:8" ht="16.5" x14ac:dyDescent="0.3">
      <c r="A98" s="697" t="s">
        <v>1123</v>
      </c>
      <c r="B98" s="640" t="s">
        <v>455</v>
      </c>
      <c r="C98" s="636" t="s">
        <v>96</v>
      </c>
      <c r="D98" s="642">
        <v>1</v>
      </c>
      <c r="E98" s="629"/>
      <c r="F98" s="629"/>
    </row>
    <row r="99" spans="1:8" ht="16.5" x14ac:dyDescent="0.3">
      <c r="A99" s="636"/>
      <c r="B99" s="645" t="s">
        <v>492</v>
      </c>
      <c r="C99" s="636"/>
      <c r="D99" s="642"/>
      <c r="E99" s="630"/>
      <c r="F99" s="630"/>
    </row>
    <row r="100" spans="1:8" ht="16.5" x14ac:dyDescent="0.3">
      <c r="A100" s="636"/>
      <c r="B100" s="699" t="s">
        <v>494</v>
      </c>
      <c r="C100" s="636"/>
      <c r="D100" s="642"/>
      <c r="E100" s="630"/>
      <c r="F100" s="630"/>
    </row>
    <row r="101" spans="1:8" s="617" customFormat="1" ht="16.5" x14ac:dyDescent="0.3">
      <c r="A101" s="696" t="s">
        <v>1124</v>
      </c>
      <c r="B101" s="669" t="s">
        <v>1020</v>
      </c>
      <c r="C101" s="669"/>
      <c r="D101" s="670"/>
      <c r="E101" s="698"/>
      <c r="F101" s="698"/>
    </row>
    <row r="102" spans="1:8" s="434" customFormat="1" ht="16.5" x14ac:dyDescent="0.3">
      <c r="A102" s="668"/>
      <c r="B102" s="669" t="s">
        <v>993</v>
      </c>
      <c r="C102" s="669"/>
      <c r="D102" s="670"/>
      <c r="E102" s="671"/>
      <c r="F102" s="672"/>
    </row>
    <row r="103" spans="1:8" s="434" customFormat="1" ht="20.25" customHeight="1" x14ac:dyDescent="0.3">
      <c r="A103" s="696" t="s">
        <v>1125</v>
      </c>
      <c r="B103" s="669" t="s">
        <v>994</v>
      </c>
      <c r="C103" s="669"/>
      <c r="D103" s="670"/>
      <c r="E103" s="671"/>
      <c r="F103" s="672"/>
    </row>
    <row r="104" spans="1:8" s="617" customFormat="1" ht="15.75" customHeight="1" x14ac:dyDescent="0.3">
      <c r="A104" s="697" t="s">
        <v>1126</v>
      </c>
      <c r="B104" s="127" t="s">
        <v>995</v>
      </c>
      <c r="C104" s="128" t="s">
        <v>15</v>
      </c>
      <c r="D104" s="128">
        <v>1</v>
      </c>
      <c r="E104" s="672"/>
      <c r="F104" s="672"/>
      <c r="G104" s="617">
        <v>1.1000000000000001</v>
      </c>
      <c r="H104" s="617">
        <f>'[4]COMPLEMENT PLOMBERIE'!$E18</f>
        <v>1239840</v>
      </c>
    </row>
    <row r="105" spans="1:8" s="617" customFormat="1" ht="16.5" customHeight="1" x14ac:dyDescent="0.3">
      <c r="A105" s="697" t="s">
        <v>1127</v>
      </c>
      <c r="B105" s="127" t="s">
        <v>996</v>
      </c>
      <c r="C105" s="128" t="s">
        <v>15</v>
      </c>
      <c r="D105" s="128">
        <v>1</v>
      </c>
      <c r="E105" s="672"/>
      <c r="F105" s="672"/>
      <c r="H105" s="617">
        <f>'[4]COMPLEMENT PLOMBERIE'!$E19</f>
        <v>4217670</v>
      </c>
    </row>
    <row r="106" spans="1:8" s="617" customFormat="1" ht="16.5" customHeight="1" x14ac:dyDescent="0.3">
      <c r="A106" s="697" t="s">
        <v>1128</v>
      </c>
      <c r="B106" s="127" t="s">
        <v>997</v>
      </c>
      <c r="C106" s="128" t="s">
        <v>15</v>
      </c>
      <c r="D106" s="128">
        <v>1</v>
      </c>
      <c r="E106" s="672"/>
      <c r="F106" s="672"/>
      <c r="H106" s="617">
        <f>'[4]COMPLEMENT PLOMBERIE'!$E20</f>
        <v>166788</v>
      </c>
    </row>
    <row r="107" spans="1:8" s="617" customFormat="1" ht="16.5" customHeight="1" x14ac:dyDescent="0.3">
      <c r="A107" s="697" t="s">
        <v>1129</v>
      </c>
      <c r="B107" s="127" t="s">
        <v>998</v>
      </c>
      <c r="C107" s="128" t="s">
        <v>15</v>
      </c>
      <c r="D107" s="128">
        <v>5</v>
      </c>
      <c r="E107" s="672"/>
      <c r="F107" s="672"/>
      <c r="H107" s="617">
        <f>'[4]COMPLEMENT PLOMBERIE'!$E21</f>
        <v>35566</v>
      </c>
    </row>
    <row r="108" spans="1:8" s="617" customFormat="1" ht="30" customHeight="1" x14ac:dyDescent="0.3">
      <c r="A108" s="697" t="s">
        <v>1130</v>
      </c>
      <c r="B108" s="673" t="s">
        <v>999</v>
      </c>
      <c r="C108" s="128" t="s">
        <v>15</v>
      </c>
      <c r="D108" s="128">
        <v>1</v>
      </c>
      <c r="E108" s="672"/>
      <c r="F108" s="672"/>
      <c r="H108" s="617">
        <f>'[4]COMPLEMENT PLOMBERIE'!$E22</f>
        <v>1835406</v>
      </c>
    </row>
    <row r="109" spans="1:8" s="617" customFormat="1" ht="16.5" customHeight="1" x14ac:dyDescent="0.3">
      <c r="A109" s="697" t="s">
        <v>1131</v>
      </c>
      <c r="B109" s="127" t="s">
        <v>1000</v>
      </c>
      <c r="C109" s="128" t="s">
        <v>96</v>
      </c>
      <c r="D109" s="128">
        <v>1</v>
      </c>
      <c r="E109" s="672"/>
      <c r="F109" s="672"/>
      <c r="H109" s="617">
        <f>'[4]COMPLEMENT PLOMBERIE'!$E23</f>
        <v>383760</v>
      </c>
    </row>
    <row r="110" spans="1:8" s="617" customFormat="1" ht="16.5" customHeight="1" x14ac:dyDescent="0.3">
      <c r="A110" s="697" t="s">
        <v>1132</v>
      </c>
      <c r="B110" s="127" t="s">
        <v>1001</v>
      </c>
      <c r="C110" s="128" t="s">
        <v>96</v>
      </c>
      <c r="D110" s="128">
        <v>1</v>
      </c>
      <c r="E110" s="672"/>
      <c r="F110" s="672"/>
      <c r="H110" s="617">
        <f>'[4]COMPLEMENT PLOMBERIE'!$E24</f>
        <v>1516590</v>
      </c>
    </row>
    <row r="111" spans="1:8" s="617" customFormat="1" ht="16.5" customHeight="1" x14ac:dyDescent="0.3">
      <c r="A111" s="128"/>
      <c r="B111" s="127"/>
      <c r="C111" s="128"/>
      <c r="D111" s="128"/>
      <c r="E111" s="672"/>
      <c r="F111" s="672"/>
      <c r="H111" s="617">
        <f>'[4]COMPLEMENT PLOMBERIE'!$E25</f>
        <v>0</v>
      </c>
    </row>
    <row r="112" spans="1:8" s="617" customFormat="1" ht="16.5" customHeight="1" x14ac:dyDescent="0.3">
      <c r="A112" s="696" t="s">
        <v>1133</v>
      </c>
      <c r="B112" s="669" t="s">
        <v>1002</v>
      </c>
      <c r="C112" s="128"/>
      <c r="D112" s="128"/>
      <c r="E112" s="672"/>
      <c r="F112" s="672"/>
      <c r="H112" s="617">
        <f>'[4]COMPLEMENT PLOMBERIE'!$E26</f>
        <v>0</v>
      </c>
    </row>
    <row r="113" spans="1:8" s="617" customFormat="1" ht="16.5" customHeight="1" x14ac:dyDescent="0.3">
      <c r="A113" s="697" t="s">
        <v>1134</v>
      </c>
      <c r="B113" s="127" t="s">
        <v>1003</v>
      </c>
      <c r="C113" s="128" t="s">
        <v>15</v>
      </c>
      <c r="D113" s="128">
        <v>1</v>
      </c>
      <c r="E113" s="672"/>
      <c r="F113" s="672"/>
      <c r="H113" s="617">
        <f>'[4]COMPLEMENT PLOMBERIE'!$E27</f>
        <v>1981633</v>
      </c>
    </row>
    <row r="114" spans="1:8" s="617" customFormat="1" ht="16.5" customHeight="1" x14ac:dyDescent="0.3">
      <c r="A114" s="697" t="s">
        <v>1135</v>
      </c>
      <c r="B114" s="127" t="s">
        <v>1004</v>
      </c>
      <c r="C114" s="128" t="s">
        <v>96</v>
      </c>
      <c r="D114" s="128">
        <v>1</v>
      </c>
      <c r="E114" s="672"/>
      <c r="F114" s="672"/>
      <c r="H114" s="617">
        <f>'[4]COMPLEMENT PLOMBERIE'!$E28</f>
        <v>195216</v>
      </c>
    </row>
    <row r="115" spans="1:8" s="617" customFormat="1" ht="16.5" customHeight="1" x14ac:dyDescent="0.3">
      <c r="A115" s="697" t="s">
        <v>1136</v>
      </c>
      <c r="B115" s="127" t="s">
        <v>984</v>
      </c>
      <c r="C115" s="128" t="s">
        <v>96</v>
      </c>
      <c r="D115" s="128">
        <v>1</v>
      </c>
      <c r="E115" s="672"/>
      <c r="F115" s="672"/>
      <c r="H115" s="617">
        <f>'[4]COMPLEMENT PLOMBERIE'!$E29</f>
        <v>140220</v>
      </c>
    </row>
    <row r="116" spans="1:8" s="617" customFormat="1" ht="16.5" customHeight="1" x14ac:dyDescent="0.3">
      <c r="A116" s="697"/>
      <c r="B116" s="127"/>
      <c r="C116" s="128"/>
      <c r="D116" s="128"/>
      <c r="E116" s="672"/>
      <c r="F116" s="672"/>
    </row>
    <row r="117" spans="1:8" s="617" customFormat="1" ht="16.5" customHeight="1" x14ac:dyDescent="0.3">
      <c r="A117" s="696" t="s">
        <v>1137</v>
      </c>
      <c r="B117" s="669" t="s">
        <v>1005</v>
      </c>
      <c r="C117" s="669"/>
      <c r="D117" s="670"/>
      <c r="E117" s="672"/>
      <c r="F117" s="672"/>
      <c r="G117" s="434"/>
      <c r="H117" s="617">
        <f>'[4]COMPLEMENT PLOMBERIE'!$E31</f>
        <v>0</v>
      </c>
    </row>
    <row r="118" spans="1:8" s="617" customFormat="1" ht="16.5" customHeight="1" x14ac:dyDescent="0.3">
      <c r="A118" s="697" t="s">
        <v>1138</v>
      </c>
      <c r="B118" s="127" t="s">
        <v>1006</v>
      </c>
      <c r="C118" s="128" t="s">
        <v>15</v>
      </c>
      <c r="D118" s="128">
        <v>1</v>
      </c>
      <c r="E118" s="672"/>
      <c r="F118" s="672"/>
      <c r="H118" s="617">
        <f>'[4]COMPLEMENT PLOMBERIE'!$E32</f>
        <v>332646</v>
      </c>
    </row>
    <row r="119" spans="1:8" s="617" customFormat="1" ht="16.5" customHeight="1" x14ac:dyDescent="0.3">
      <c r="A119" s="697" t="s">
        <v>1139</v>
      </c>
      <c r="B119" s="127" t="s">
        <v>1007</v>
      </c>
      <c r="C119" s="128" t="s">
        <v>15</v>
      </c>
      <c r="D119" s="128">
        <v>1</v>
      </c>
      <c r="E119" s="672"/>
      <c r="F119" s="672"/>
      <c r="H119" s="617">
        <f>'[4]COMPLEMENT PLOMBERIE'!$E33</f>
        <v>470386</v>
      </c>
    </row>
    <row r="120" spans="1:8" s="617" customFormat="1" ht="16.5" customHeight="1" x14ac:dyDescent="0.3">
      <c r="A120" s="697" t="s">
        <v>1140</v>
      </c>
      <c r="B120" s="127" t="s">
        <v>1008</v>
      </c>
      <c r="C120" s="128" t="s">
        <v>96</v>
      </c>
      <c r="D120" s="128">
        <v>1</v>
      </c>
      <c r="E120" s="672"/>
      <c r="F120" s="672"/>
      <c r="H120" s="617">
        <f>'[4]COMPLEMENT PLOMBERIE'!$E34</f>
        <v>459774</v>
      </c>
    </row>
    <row r="121" spans="1:8" s="617" customFormat="1" ht="16.5" customHeight="1" x14ac:dyDescent="0.3">
      <c r="A121" s="128"/>
      <c r="B121" s="127"/>
      <c r="C121" s="128"/>
      <c r="D121" s="128"/>
      <c r="E121" s="672"/>
      <c r="F121" s="672"/>
      <c r="H121" s="617">
        <f>'[4]COMPLEMENT PLOMBERIE'!$E35</f>
        <v>0</v>
      </c>
    </row>
    <row r="122" spans="1:8" s="617" customFormat="1" ht="18" customHeight="1" x14ac:dyDescent="0.3">
      <c r="A122" s="696" t="s">
        <v>1141</v>
      </c>
      <c r="B122" s="669" t="s">
        <v>1009</v>
      </c>
      <c r="C122" s="128"/>
      <c r="D122" s="128"/>
      <c r="E122" s="672"/>
      <c r="F122" s="672"/>
      <c r="H122" s="617">
        <f>'[4]COMPLEMENT PLOMBERIE'!$E36</f>
        <v>0</v>
      </c>
    </row>
    <row r="123" spans="1:8" s="617" customFormat="1" ht="16.5" customHeight="1" x14ac:dyDescent="0.3">
      <c r="A123" s="697" t="s">
        <v>1142</v>
      </c>
      <c r="B123" s="127" t="s">
        <v>1010</v>
      </c>
      <c r="C123" s="128" t="s">
        <v>15</v>
      </c>
      <c r="D123" s="128">
        <v>6</v>
      </c>
      <c r="E123" s="672"/>
      <c r="F123" s="672"/>
      <c r="H123" s="617">
        <f>'[4]COMPLEMENT PLOMBERIE'!$E37</f>
        <v>36900</v>
      </c>
    </row>
    <row r="124" spans="1:8" s="617" customFormat="1" ht="16.5" customHeight="1" x14ac:dyDescent="0.3">
      <c r="A124" s="697" t="s">
        <v>1143</v>
      </c>
      <c r="B124" s="127" t="s">
        <v>1011</v>
      </c>
      <c r="C124" s="128" t="s">
        <v>7</v>
      </c>
      <c r="D124" s="128">
        <v>50</v>
      </c>
      <c r="E124" s="672"/>
      <c r="F124" s="672"/>
      <c r="H124" s="617">
        <f>'[4]COMPLEMENT PLOMBERIE'!$E38</f>
        <v>3363</v>
      </c>
    </row>
    <row r="125" spans="1:8" s="617" customFormat="1" ht="16.5" customHeight="1" x14ac:dyDescent="0.3">
      <c r="A125" s="697" t="s">
        <v>1144</v>
      </c>
      <c r="B125" s="127" t="s">
        <v>983</v>
      </c>
      <c r="C125" s="128" t="s">
        <v>96</v>
      </c>
      <c r="D125" s="128">
        <v>1</v>
      </c>
      <c r="E125" s="672"/>
      <c r="F125" s="672"/>
      <c r="H125" s="617">
        <f>'[4]COMPLEMENT PLOMBERIE'!$E39</f>
        <v>295200</v>
      </c>
    </row>
    <row r="126" spans="1:8" s="617" customFormat="1" ht="16.5" customHeight="1" x14ac:dyDescent="0.3">
      <c r="A126" s="697" t="s">
        <v>1145</v>
      </c>
      <c r="B126" s="127" t="s">
        <v>984</v>
      </c>
      <c r="C126" s="128" t="s">
        <v>96</v>
      </c>
      <c r="D126" s="128">
        <v>1</v>
      </c>
      <c r="E126" s="672"/>
      <c r="F126" s="672"/>
      <c r="H126" s="617">
        <f>'[4]COMPLEMENT PLOMBERIE'!$E40</f>
        <v>221400</v>
      </c>
    </row>
    <row r="127" spans="1:8" s="617" customFormat="1" ht="16.5" customHeight="1" x14ac:dyDescent="0.3">
      <c r="A127" s="128"/>
      <c r="B127" s="127"/>
      <c r="C127" s="128"/>
      <c r="D127" s="128"/>
      <c r="E127" s="672"/>
      <c r="F127" s="672"/>
      <c r="H127" s="617">
        <f>'[4]COMPLEMENT PLOMBERIE'!$E41</f>
        <v>0</v>
      </c>
    </row>
    <row r="128" spans="1:8" s="617" customFormat="1" ht="16.5" customHeight="1" x14ac:dyDescent="0.3">
      <c r="A128" s="696" t="s">
        <v>1146</v>
      </c>
      <c r="B128" s="669" t="s">
        <v>1012</v>
      </c>
      <c r="C128" s="669"/>
      <c r="D128" s="670"/>
      <c r="E128" s="672"/>
      <c r="F128" s="672"/>
      <c r="G128" s="434"/>
      <c r="H128" s="617">
        <f>'[4]COMPLEMENT PLOMBERIE'!$E42</f>
        <v>0</v>
      </c>
    </row>
    <row r="129" spans="1:8" s="617" customFormat="1" ht="16.5" customHeight="1" x14ac:dyDescent="0.3">
      <c r="A129" s="697" t="s">
        <v>1147</v>
      </c>
      <c r="B129" s="127" t="s">
        <v>1013</v>
      </c>
      <c r="C129" s="128" t="s">
        <v>15</v>
      </c>
      <c r="D129" s="128">
        <v>1</v>
      </c>
      <c r="E129" s="672"/>
      <c r="F129" s="672"/>
      <c r="H129" s="617">
        <f>'[4]COMPLEMENT PLOMBERIE'!$E43</f>
        <v>612540</v>
      </c>
    </row>
    <row r="130" spans="1:8" s="617" customFormat="1" ht="16.5" customHeight="1" x14ac:dyDescent="0.3">
      <c r="A130" s="697" t="s">
        <v>1148</v>
      </c>
      <c r="B130" s="127" t="s">
        <v>1014</v>
      </c>
      <c r="C130" s="128" t="s">
        <v>15</v>
      </c>
      <c r="D130" s="128">
        <v>1</v>
      </c>
      <c r="E130" s="672"/>
      <c r="F130" s="672"/>
      <c r="H130" s="617">
        <f>'[4]COMPLEMENT PLOMBERIE'!$E44</f>
        <v>369000</v>
      </c>
    </row>
    <row r="131" spans="1:8" s="617" customFormat="1" ht="16.5" customHeight="1" x14ac:dyDescent="0.3">
      <c r="A131" s="697" t="s">
        <v>1149</v>
      </c>
      <c r="B131" s="127" t="s">
        <v>1015</v>
      </c>
      <c r="C131" s="128" t="s">
        <v>15</v>
      </c>
      <c r="D131" s="128">
        <v>1</v>
      </c>
      <c r="E131" s="672"/>
      <c r="F131" s="672"/>
      <c r="H131" s="617">
        <f>'[4]COMPLEMENT PLOMBERIE'!$E45</f>
        <v>112368</v>
      </c>
    </row>
    <row r="132" spans="1:8" s="617" customFormat="1" ht="16.5" customHeight="1" x14ac:dyDescent="0.3">
      <c r="A132" s="697" t="s">
        <v>1150</v>
      </c>
      <c r="B132" s="127" t="s">
        <v>1016</v>
      </c>
      <c r="C132" s="128" t="s">
        <v>7</v>
      </c>
      <c r="D132" s="128">
        <v>40</v>
      </c>
      <c r="E132" s="672"/>
      <c r="F132" s="672"/>
      <c r="H132" s="617">
        <f>'[4]COMPLEMENT PLOMBERIE'!$E46</f>
        <v>3840</v>
      </c>
    </row>
    <row r="133" spans="1:8" s="617" customFormat="1" ht="16.5" customHeight="1" x14ac:dyDescent="0.3">
      <c r="A133" s="697" t="s">
        <v>1151</v>
      </c>
      <c r="B133" s="127" t="s">
        <v>984</v>
      </c>
      <c r="C133" s="128" t="s">
        <v>96</v>
      </c>
      <c r="D133" s="128">
        <v>1</v>
      </c>
      <c r="E133" s="672"/>
      <c r="F133" s="672"/>
      <c r="H133" s="617">
        <f>'[4]COMPLEMENT PLOMBERIE'!$E47</f>
        <v>140220</v>
      </c>
    </row>
    <row r="134" spans="1:8" s="617" customFormat="1" ht="17.25" thickBot="1" x14ac:dyDescent="0.35">
      <c r="A134" s="674"/>
      <c r="B134" s="675" t="s">
        <v>1152</v>
      </c>
      <c r="C134" s="676"/>
      <c r="D134" s="677"/>
      <c r="E134" s="678"/>
      <c r="F134" s="679"/>
    </row>
    <row r="135" spans="1:8" ht="19.5" customHeight="1" x14ac:dyDescent="0.25">
      <c r="A135" s="854" t="s">
        <v>496</v>
      </c>
      <c r="B135" s="855"/>
      <c r="C135" s="680"/>
      <c r="D135" s="681"/>
      <c r="E135" s="682"/>
      <c r="F135" s="683"/>
    </row>
    <row r="136" spans="1:8" ht="20.25" customHeight="1" x14ac:dyDescent="0.2">
      <c r="A136" s="684" t="s">
        <v>447</v>
      </c>
      <c r="B136" s="685" t="s">
        <v>497</v>
      </c>
      <c r="C136" s="684"/>
      <c r="D136" s="686"/>
      <c r="E136" s="687"/>
      <c r="F136" s="687"/>
    </row>
    <row r="137" spans="1:8" ht="17.25" customHeight="1" x14ac:dyDescent="0.2">
      <c r="A137" s="684" t="s">
        <v>466</v>
      </c>
      <c r="B137" s="688" t="s">
        <v>498</v>
      </c>
      <c r="C137" s="684"/>
      <c r="D137" s="686"/>
      <c r="E137" s="687"/>
      <c r="F137" s="687"/>
    </row>
    <row r="138" spans="1:8" ht="12" customHeight="1" x14ac:dyDescent="0.2">
      <c r="A138" s="684" t="s">
        <v>473</v>
      </c>
      <c r="B138" s="688" t="s">
        <v>474</v>
      </c>
      <c r="C138" s="686"/>
      <c r="D138" s="686"/>
      <c r="E138" s="689"/>
      <c r="F138" s="687"/>
    </row>
    <row r="139" spans="1:8" ht="15" customHeight="1" x14ac:dyDescent="0.2">
      <c r="A139" s="684" t="s">
        <v>478</v>
      </c>
      <c r="B139" s="688" t="s">
        <v>499</v>
      </c>
      <c r="C139" s="686"/>
      <c r="D139" s="686"/>
      <c r="E139" s="689"/>
      <c r="F139" s="687"/>
    </row>
    <row r="140" spans="1:8" ht="15" hidden="1" customHeight="1" thickBot="1" x14ac:dyDescent="0.25">
      <c r="A140" s="684" t="s">
        <v>495</v>
      </c>
      <c r="B140" s="690" t="s">
        <v>500</v>
      </c>
      <c r="C140" s="686"/>
      <c r="D140" s="686"/>
      <c r="E140" s="689"/>
      <c r="F140" s="687"/>
    </row>
    <row r="141" spans="1:8" s="347" customFormat="1" ht="13.5" x14ac:dyDescent="0.25">
      <c r="A141" s="684" t="s">
        <v>495</v>
      </c>
      <c r="B141" s="685" t="s">
        <v>1021</v>
      </c>
      <c r="C141" s="686"/>
      <c r="D141" s="686"/>
      <c r="E141" s="689"/>
      <c r="F141" s="691"/>
      <c r="G141" s="333"/>
    </row>
    <row r="142" spans="1:8" ht="12.75" x14ac:dyDescent="0.2">
      <c r="A142" s="692"/>
      <c r="B142" s="685" t="s">
        <v>501</v>
      </c>
      <c r="C142" s="686"/>
      <c r="D142" s="686"/>
      <c r="E142" s="689"/>
      <c r="F142" s="687"/>
    </row>
    <row r="143" spans="1:8" x14ac:dyDescent="0.2">
      <c r="A143" s="333"/>
      <c r="C143" s="621"/>
      <c r="D143" s="336"/>
      <c r="E143" s="338"/>
    </row>
    <row r="144" spans="1:8" ht="15.75" x14ac:dyDescent="0.25">
      <c r="B144" s="331"/>
      <c r="C144" s="334"/>
      <c r="D144" s="331"/>
      <c r="E144" s="335"/>
      <c r="F144" s="348"/>
    </row>
    <row r="145" spans="1:6" ht="15.75" x14ac:dyDescent="0.25">
      <c r="A145" s="333"/>
      <c r="C145" s="336"/>
      <c r="D145" s="337"/>
      <c r="E145" s="338"/>
      <c r="F145" s="332"/>
    </row>
    <row r="146" spans="1:6" x14ac:dyDescent="0.2">
      <c r="A146" s="333"/>
      <c r="C146" s="336"/>
      <c r="D146" s="337"/>
      <c r="E146" s="338"/>
      <c r="F146" s="333"/>
    </row>
    <row r="147" spans="1:6" x14ac:dyDescent="0.2">
      <c r="A147" s="333"/>
      <c r="C147" s="336"/>
      <c r="D147" s="337"/>
      <c r="E147" s="338"/>
      <c r="F147" s="333"/>
    </row>
    <row r="148" spans="1:6" x14ac:dyDescent="0.2">
      <c r="A148" s="333"/>
      <c r="C148" s="336"/>
      <c r="D148" s="337"/>
      <c r="E148" s="338"/>
      <c r="F148" s="333"/>
    </row>
    <row r="149" spans="1:6" x14ac:dyDescent="0.2">
      <c r="A149" s="333"/>
      <c r="C149" s="336"/>
      <c r="D149" s="337"/>
      <c r="E149" s="338"/>
      <c r="F149" s="333"/>
    </row>
    <row r="150" spans="1:6" x14ac:dyDescent="0.2">
      <c r="A150" s="333"/>
      <c r="C150" s="336"/>
      <c r="D150" s="337"/>
      <c r="E150" s="338"/>
      <c r="F150" s="333"/>
    </row>
    <row r="151" spans="1:6" x14ac:dyDescent="0.2">
      <c r="A151" s="333"/>
      <c r="C151" s="336"/>
      <c r="D151" s="337"/>
      <c r="E151" s="338"/>
      <c r="F151" s="333"/>
    </row>
    <row r="152" spans="1:6" x14ac:dyDescent="0.2">
      <c r="A152" s="333"/>
      <c r="C152" s="336"/>
      <c r="D152" s="337"/>
      <c r="E152" s="338"/>
      <c r="F152" s="333"/>
    </row>
    <row r="153" spans="1:6" x14ac:dyDescent="0.2">
      <c r="A153" s="333"/>
      <c r="C153" s="336"/>
      <c r="D153" s="337"/>
      <c r="E153" s="338"/>
      <c r="F153" s="333"/>
    </row>
    <row r="154" spans="1:6" x14ac:dyDescent="0.2">
      <c r="A154" s="333"/>
      <c r="C154" s="336"/>
      <c r="D154" s="337"/>
      <c r="E154" s="338"/>
      <c r="F154" s="333"/>
    </row>
    <row r="155" spans="1:6" x14ac:dyDescent="0.2">
      <c r="A155" s="333"/>
      <c r="C155" s="336"/>
      <c r="D155" s="337"/>
      <c r="E155" s="338"/>
      <c r="F155" s="333"/>
    </row>
    <row r="156" spans="1:6" x14ac:dyDescent="0.2">
      <c r="A156" s="333"/>
      <c r="C156" s="336"/>
      <c r="D156" s="337"/>
      <c r="E156" s="338"/>
      <c r="F156" s="333"/>
    </row>
    <row r="157" spans="1:6" x14ac:dyDescent="0.2">
      <c r="A157" s="333"/>
      <c r="C157" s="336"/>
      <c r="D157" s="337"/>
      <c r="E157" s="338"/>
      <c r="F157" s="333"/>
    </row>
    <row r="158" spans="1:6" x14ac:dyDescent="0.2">
      <c r="A158" s="333"/>
      <c r="C158" s="336"/>
      <c r="D158" s="337"/>
      <c r="E158" s="338"/>
      <c r="F158" s="333"/>
    </row>
    <row r="159" spans="1:6" x14ac:dyDescent="0.2">
      <c r="A159" s="333"/>
      <c r="C159" s="336"/>
      <c r="D159" s="337"/>
      <c r="E159" s="338"/>
      <c r="F159" s="333"/>
    </row>
    <row r="160" spans="1:6" x14ac:dyDescent="0.2">
      <c r="A160" s="333"/>
      <c r="C160" s="336"/>
      <c r="D160" s="337"/>
      <c r="E160" s="338"/>
      <c r="F160" s="333"/>
    </row>
    <row r="161" spans="1:6" x14ac:dyDescent="0.2">
      <c r="A161" s="333"/>
      <c r="C161" s="336"/>
      <c r="D161" s="337"/>
      <c r="E161" s="338"/>
      <c r="F161" s="333"/>
    </row>
    <row r="162" spans="1:6" x14ac:dyDescent="0.2">
      <c r="A162" s="333"/>
      <c r="C162" s="336"/>
      <c r="D162" s="337"/>
      <c r="E162" s="338"/>
      <c r="F162" s="333"/>
    </row>
    <row r="163" spans="1:6" x14ac:dyDescent="0.2">
      <c r="A163" s="333"/>
      <c r="C163" s="336"/>
      <c r="D163" s="337"/>
      <c r="E163" s="338"/>
      <c r="F163" s="333"/>
    </row>
    <row r="164" spans="1:6" x14ac:dyDescent="0.2">
      <c r="A164" s="333"/>
      <c r="C164" s="336"/>
      <c r="D164" s="337"/>
      <c r="E164" s="338"/>
      <c r="F164" s="333"/>
    </row>
    <row r="165" spans="1:6" x14ac:dyDescent="0.2">
      <c r="A165" s="333"/>
      <c r="C165" s="336"/>
      <c r="D165" s="337"/>
      <c r="E165" s="338"/>
      <c r="F165" s="333"/>
    </row>
    <row r="166" spans="1:6" x14ac:dyDescent="0.2">
      <c r="A166" s="333"/>
      <c r="C166" s="336"/>
      <c r="D166" s="337"/>
      <c r="E166" s="338"/>
      <c r="F166" s="333"/>
    </row>
    <row r="167" spans="1:6" x14ac:dyDescent="0.2">
      <c r="A167" s="333"/>
      <c r="C167" s="336"/>
      <c r="D167" s="337"/>
      <c r="E167" s="338"/>
      <c r="F167" s="333"/>
    </row>
    <row r="168" spans="1:6" x14ac:dyDescent="0.2">
      <c r="A168" s="333"/>
      <c r="C168" s="336"/>
      <c r="D168" s="337"/>
      <c r="E168" s="338"/>
      <c r="F168" s="333"/>
    </row>
    <row r="169" spans="1:6" x14ac:dyDescent="0.2">
      <c r="A169" s="333"/>
      <c r="C169" s="336"/>
      <c r="D169" s="337"/>
      <c r="E169" s="338"/>
      <c r="F169" s="333"/>
    </row>
    <row r="170" spans="1:6" x14ac:dyDescent="0.2">
      <c r="A170" s="333"/>
      <c r="C170" s="336"/>
      <c r="D170" s="337"/>
      <c r="E170" s="338"/>
      <c r="F170" s="333"/>
    </row>
    <row r="171" spans="1:6" x14ac:dyDescent="0.2">
      <c r="A171" s="333"/>
      <c r="C171" s="336"/>
      <c r="D171" s="337"/>
      <c r="E171" s="338"/>
      <c r="F171" s="333"/>
    </row>
    <row r="172" spans="1:6" x14ac:dyDescent="0.2">
      <c r="A172" s="333"/>
      <c r="C172" s="336"/>
      <c r="D172" s="337"/>
      <c r="E172" s="338"/>
      <c r="F172" s="333"/>
    </row>
    <row r="173" spans="1:6" x14ac:dyDescent="0.2">
      <c r="A173" s="333"/>
      <c r="C173" s="336"/>
      <c r="D173" s="337"/>
      <c r="E173" s="338"/>
      <c r="F173" s="333"/>
    </row>
    <row r="174" spans="1:6" x14ac:dyDescent="0.2">
      <c r="A174" s="333"/>
      <c r="C174" s="336"/>
      <c r="D174" s="337"/>
      <c r="E174" s="338"/>
      <c r="F174" s="333"/>
    </row>
    <row r="175" spans="1:6" x14ac:dyDescent="0.2">
      <c r="A175" s="333"/>
      <c r="C175" s="336"/>
      <c r="D175" s="337"/>
      <c r="E175" s="338"/>
      <c r="F175" s="333"/>
    </row>
    <row r="176" spans="1:6" x14ac:dyDescent="0.2">
      <c r="A176" s="333"/>
      <c r="C176" s="336"/>
      <c r="D176" s="337"/>
      <c r="E176" s="338"/>
      <c r="F176" s="333"/>
    </row>
    <row r="177" spans="1:6" x14ac:dyDescent="0.2">
      <c r="A177" s="333"/>
      <c r="C177" s="336"/>
      <c r="D177" s="337"/>
      <c r="E177" s="338"/>
      <c r="F177" s="333"/>
    </row>
    <row r="178" spans="1:6" x14ac:dyDescent="0.2">
      <c r="A178" s="333"/>
      <c r="C178" s="336"/>
      <c r="D178" s="337"/>
      <c r="E178" s="338"/>
      <c r="F178" s="333"/>
    </row>
    <row r="179" spans="1:6" x14ac:dyDescent="0.2">
      <c r="A179" s="333"/>
      <c r="C179" s="336"/>
      <c r="D179" s="337"/>
      <c r="E179" s="338"/>
      <c r="F179" s="333"/>
    </row>
    <row r="180" spans="1:6" x14ac:dyDescent="0.2">
      <c r="A180" s="333"/>
      <c r="C180" s="336"/>
      <c r="D180" s="337"/>
      <c r="E180" s="338"/>
      <c r="F180" s="333"/>
    </row>
    <row r="181" spans="1:6" x14ac:dyDescent="0.2">
      <c r="A181" s="333"/>
      <c r="C181" s="336"/>
      <c r="D181" s="337"/>
      <c r="E181" s="338"/>
      <c r="F181" s="333"/>
    </row>
    <row r="182" spans="1:6" x14ac:dyDescent="0.2">
      <c r="A182" s="333"/>
      <c r="C182" s="336"/>
      <c r="D182" s="337"/>
      <c r="E182" s="338"/>
      <c r="F182" s="333"/>
    </row>
    <row r="183" spans="1:6" x14ac:dyDescent="0.2">
      <c r="A183" s="333"/>
      <c r="C183" s="336"/>
      <c r="D183" s="337"/>
      <c r="E183" s="338"/>
      <c r="F183" s="333"/>
    </row>
    <row r="184" spans="1:6" x14ac:dyDescent="0.2">
      <c r="A184" s="333"/>
      <c r="C184" s="336"/>
      <c r="D184" s="337"/>
      <c r="E184" s="338"/>
      <c r="F184" s="333"/>
    </row>
    <row r="185" spans="1:6" x14ac:dyDescent="0.2">
      <c r="A185" s="333"/>
      <c r="C185" s="336"/>
      <c r="D185" s="337"/>
      <c r="E185" s="338"/>
      <c r="F185" s="333"/>
    </row>
    <row r="186" spans="1:6" x14ac:dyDescent="0.2">
      <c r="A186" s="333"/>
      <c r="C186" s="336"/>
      <c r="D186" s="337"/>
      <c r="E186" s="338"/>
      <c r="F186" s="333"/>
    </row>
    <row r="187" spans="1:6" x14ac:dyDescent="0.2">
      <c r="A187" s="333"/>
      <c r="C187" s="336"/>
      <c r="D187" s="337"/>
      <c r="E187" s="338"/>
      <c r="F187" s="333"/>
    </row>
    <row r="188" spans="1:6" x14ac:dyDescent="0.2">
      <c r="A188" s="333"/>
      <c r="C188" s="336"/>
      <c r="D188" s="337"/>
      <c r="E188" s="338"/>
      <c r="F188" s="333"/>
    </row>
    <row r="189" spans="1:6" x14ac:dyDescent="0.2">
      <c r="A189" s="333"/>
      <c r="C189" s="336"/>
      <c r="D189" s="337"/>
      <c r="E189" s="338"/>
      <c r="F189" s="333"/>
    </row>
    <row r="190" spans="1:6" x14ac:dyDescent="0.2">
      <c r="A190" s="333"/>
      <c r="C190" s="336"/>
      <c r="D190" s="337"/>
      <c r="E190" s="338"/>
      <c r="F190" s="333"/>
    </row>
    <row r="191" spans="1:6" x14ac:dyDescent="0.2">
      <c r="A191" s="333"/>
      <c r="C191" s="336"/>
      <c r="D191" s="337"/>
      <c r="E191" s="338"/>
      <c r="F191" s="333"/>
    </row>
    <row r="192" spans="1:6" x14ac:dyDescent="0.2">
      <c r="A192" s="333"/>
      <c r="C192" s="336"/>
      <c r="D192" s="337"/>
      <c r="E192" s="338"/>
      <c r="F192" s="333"/>
    </row>
    <row r="193" spans="1:6" x14ac:dyDescent="0.2">
      <c r="A193" s="333"/>
      <c r="C193" s="336"/>
      <c r="D193" s="337"/>
      <c r="E193" s="338"/>
      <c r="F193" s="333"/>
    </row>
    <row r="194" spans="1:6" x14ac:dyDescent="0.2">
      <c r="A194" s="333"/>
      <c r="C194" s="336"/>
      <c r="D194" s="337"/>
      <c r="E194" s="338"/>
      <c r="F194" s="333"/>
    </row>
    <row r="195" spans="1:6" x14ac:dyDescent="0.2">
      <c r="A195" s="333"/>
      <c r="C195" s="336"/>
      <c r="D195" s="337"/>
      <c r="E195" s="338"/>
      <c r="F195" s="333"/>
    </row>
    <row r="196" spans="1:6" x14ac:dyDescent="0.2">
      <c r="A196" s="333"/>
      <c r="C196" s="336"/>
      <c r="D196" s="337"/>
      <c r="E196" s="338"/>
      <c r="F196" s="333"/>
    </row>
    <row r="197" spans="1:6" x14ac:dyDescent="0.2">
      <c r="A197" s="333"/>
      <c r="C197" s="336"/>
      <c r="D197" s="337"/>
      <c r="E197" s="338"/>
      <c r="F197" s="333"/>
    </row>
    <row r="198" spans="1:6" x14ac:dyDescent="0.2">
      <c r="A198" s="333"/>
      <c r="C198" s="336"/>
      <c r="D198" s="337"/>
      <c r="E198" s="338"/>
      <c r="F198" s="333"/>
    </row>
    <row r="199" spans="1:6" x14ac:dyDescent="0.2">
      <c r="A199" s="333"/>
      <c r="C199" s="336"/>
      <c r="D199" s="337"/>
      <c r="E199" s="338"/>
      <c r="F199" s="333"/>
    </row>
    <row r="200" spans="1:6" x14ac:dyDescent="0.2">
      <c r="A200" s="333"/>
      <c r="C200" s="336"/>
      <c r="D200" s="337"/>
      <c r="E200" s="338"/>
      <c r="F200" s="333"/>
    </row>
    <row r="201" spans="1:6" x14ac:dyDescent="0.2">
      <c r="A201" s="333"/>
      <c r="C201" s="336"/>
      <c r="D201" s="337"/>
      <c r="E201" s="338"/>
      <c r="F201" s="333"/>
    </row>
    <row r="202" spans="1:6" x14ac:dyDescent="0.2">
      <c r="A202" s="333"/>
      <c r="C202" s="336"/>
      <c r="D202" s="337"/>
      <c r="E202" s="338"/>
      <c r="F202" s="333"/>
    </row>
    <row r="203" spans="1:6" x14ac:dyDescent="0.2">
      <c r="A203" s="333"/>
      <c r="C203" s="336"/>
      <c r="D203" s="337"/>
      <c r="E203" s="338"/>
      <c r="F203" s="333"/>
    </row>
    <row r="204" spans="1:6" x14ac:dyDescent="0.2">
      <c r="A204" s="333"/>
      <c r="C204" s="336"/>
      <c r="D204" s="337"/>
      <c r="E204" s="338"/>
      <c r="F204" s="333"/>
    </row>
    <row r="205" spans="1:6" x14ac:dyDescent="0.2">
      <c r="A205" s="333"/>
      <c r="C205" s="336"/>
      <c r="D205" s="337"/>
      <c r="E205" s="338"/>
      <c r="F205" s="333"/>
    </row>
    <row r="206" spans="1:6" x14ac:dyDescent="0.2">
      <c r="A206" s="333"/>
      <c r="C206" s="336"/>
      <c r="D206" s="337"/>
      <c r="E206" s="338"/>
      <c r="F206" s="333"/>
    </row>
    <row r="207" spans="1:6" x14ac:dyDescent="0.2">
      <c r="A207" s="333"/>
      <c r="C207" s="336"/>
      <c r="D207" s="337"/>
      <c r="E207" s="338"/>
      <c r="F207" s="333"/>
    </row>
    <row r="208" spans="1:6" x14ac:dyDescent="0.2">
      <c r="A208" s="333"/>
      <c r="C208" s="336"/>
      <c r="D208" s="337"/>
      <c r="E208" s="338"/>
      <c r="F208" s="333"/>
    </row>
    <row r="209" spans="1:6" x14ac:dyDescent="0.2">
      <c r="A209" s="333"/>
      <c r="C209" s="336"/>
      <c r="D209" s="337"/>
      <c r="E209" s="338"/>
      <c r="F209" s="333"/>
    </row>
    <row r="210" spans="1:6" x14ac:dyDescent="0.2">
      <c r="A210" s="333"/>
      <c r="C210" s="336"/>
      <c r="D210" s="337"/>
      <c r="E210" s="338"/>
      <c r="F210" s="333"/>
    </row>
    <row r="211" spans="1:6" x14ac:dyDescent="0.2">
      <c r="A211" s="333"/>
      <c r="C211" s="336"/>
      <c r="D211" s="337"/>
      <c r="E211" s="338"/>
      <c r="F211" s="333"/>
    </row>
    <row r="212" spans="1:6" x14ac:dyDescent="0.2">
      <c r="A212" s="333"/>
      <c r="C212" s="336"/>
      <c r="D212" s="337"/>
      <c r="E212" s="338"/>
      <c r="F212" s="333"/>
    </row>
    <row r="213" spans="1:6" x14ac:dyDescent="0.2">
      <c r="A213" s="333"/>
      <c r="C213" s="336"/>
      <c r="D213" s="337"/>
      <c r="E213" s="338"/>
      <c r="F213" s="333"/>
    </row>
    <row r="214" spans="1:6" x14ac:dyDescent="0.2">
      <c r="A214" s="333"/>
      <c r="C214" s="336"/>
      <c r="D214" s="337"/>
      <c r="E214" s="338"/>
      <c r="F214" s="333"/>
    </row>
    <row r="215" spans="1:6" x14ac:dyDescent="0.2">
      <c r="A215" s="333"/>
      <c r="C215" s="336"/>
      <c r="D215" s="337"/>
      <c r="E215" s="338"/>
      <c r="F215" s="333"/>
    </row>
    <row r="216" spans="1:6" x14ac:dyDescent="0.2">
      <c r="A216" s="333"/>
      <c r="C216" s="336"/>
      <c r="D216" s="337"/>
      <c r="E216" s="338"/>
      <c r="F216" s="333"/>
    </row>
    <row r="217" spans="1:6" x14ac:dyDescent="0.2">
      <c r="A217" s="333"/>
      <c r="C217" s="336"/>
      <c r="D217" s="337"/>
      <c r="E217" s="338"/>
      <c r="F217" s="333"/>
    </row>
    <row r="218" spans="1:6" x14ac:dyDescent="0.2">
      <c r="A218" s="333"/>
      <c r="C218" s="336"/>
      <c r="D218" s="337"/>
      <c r="E218" s="338"/>
      <c r="F218" s="333"/>
    </row>
    <row r="219" spans="1:6" x14ac:dyDescent="0.2">
      <c r="A219" s="333"/>
      <c r="C219" s="336"/>
      <c r="D219" s="337"/>
      <c r="E219" s="338"/>
      <c r="F219" s="333"/>
    </row>
    <row r="220" spans="1:6" x14ac:dyDescent="0.2">
      <c r="A220" s="333"/>
      <c r="C220" s="336"/>
      <c r="D220" s="337"/>
      <c r="E220" s="338"/>
      <c r="F220" s="333"/>
    </row>
    <row r="221" spans="1:6" x14ac:dyDescent="0.2">
      <c r="A221" s="333"/>
      <c r="C221" s="336"/>
      <c r="D221" s="337"/>
      <c r="E221" s="338"/>
      <c r="F221" s="333"/>
    </row>
    <row r="222" spans="1:6" x14ac:dyDescent="0.2">
      <c r="A222" s="333"/>
      <c r="C222" s="336"/>
      <c r="D222" s="337"/>
      <c r="E222" s="338"/>
      <c r="F222" s="333"/>
    </row>
    <row r="223" spans="1:6" x14ac:dyDescent="0.2">
      <c r="A223" s="333"/>
      <c r="C223" s="336"/>
      <c r="D223" s="337"/>
      <c r="E223" s="338"/>
      <c r="F223" s="333"/>
    </row>
    <row r="224" spans="1:6" x14ac:dyDescent="0.2">
      <c r="A224" s="333"/>
      <c r="C224" s="336"/>
      <c r="D224" s="337"/>
      <c r="E224" s="338"/>
      <c r="F224" s="333"/>
    </row>
    <row r="225" spans="1:6" x14ac:dyDescent="0.2">
      <c r="A225" s="333"/>
      <c r="C225" s="336"/>
      <c r="D225" s="337"/>
      <c r="E225" s="338"/>
      <c r="F225" s="333"/>
    </row>
    <row r="226" spans="1:6" x14ac:dyDescent="0.2">
      <c r="A226" s="333"/>
      <c r="C226" s="336"/>
      <c r="D226" s="337"/>
      <c r="E226" s="338"/>
      <c r="F226" s="333"/>
    </row>
    <row r="227" spans="1:6" x14ac:dyDescent="0.2">
      <c r="A227" s="333"/>
      <c r="C227" s="336"/>
      <c r="D227" s="337"/>
      <c r="E227" s="338"/>
      <c r="F227" s="333"/>
    </row>
    <row r="228" spans="1:6" x14ac:dyDescent="0.2">
      <c r="A228" s="333"/>
      <c r="C228" s="336"/>
      <c r="D228" s="337"/>
      <c r="E228" s="338"/>
      <c r="F228" s="333"/>
    </row>
    <row r="229" spans="1:6" x14ac:dyDescent="0.2">
      <c r="A229" s="333"/>
      <c r="C229" s="336"/>
      <c r="D229" s="337"/>
      <c r="E229" s="338"/>
      <c r="F229" s="333"/>
    </row>
    <row r="230" spans="1:6" x14ac:dyDescent="0.2">
      <c r="A230" s="333"/>
      <c r="C230" s="336"/>
      <c r="D230" s="337"/>
      <c r="E230" s="338"/>
      <c r="F230" s="333"/>
    </row>
    <row r="231" spans="1:6" x14ac:dyDescent="0.2">
      <c r="A231" s="333"/>
      <c r="C231" s="336"/>
      <c r="D231" s="337"/>
      <c r="E231" s="338"/>
      <c r="F231" s="333"/>
    </row>
    <row r="232" spans="1:6" x14ac:dyDescent="0.2">
      <c r="A232" s="333"/>
      <c r="C232" s="336"/>
      <c r="D232" s="337"/>
      <c r="E232" s="338"/>
      <c r="F232" s="333"/>
    </row>
    <row r="233" spans="1:6" x14ac:dyDescent="0.2">
      <c r="A233" s="333"/>
      <c r="C233" s="336"/>
      <c r="D233" s="337"/>
      <c r="E233" s="338"/>
      <c r="F233" s="333"/>
    </row>
    <row r="234" spans="1:6" x14ac:dyDescent="0.2">
      <c r="A234" s="333"/>
      <c r="C234" s="336"/>
      <c r="D234" s="337"/>
      <c r="E234" s="338"/>
      <c r="F234" s="333"/>
    </row>
    <row r="235" spans="1:6" x14ac:dyDescent="0.2">
      <c r="A235" s="333"/>
      <c r="C235" s="336"/>
      <c r="D235" s="337"/>
      <c r="E235" s="338"/>
      <c r="F235" s="333"/>
    </row>
    <row r="236" spans="1:6" x14ac:dyDescent="0.2">
      <c r="A236" s="333"/>
      <c r="C236" s="336"/>
      <c r="D236" s="337"/>
      <c r="E236" s="338"/>
      <c r="F236" s="333"/>
    </row>
    <row r="237" spans="1:6" x14ac:dyDescent="0.2">
      <c r="A237" s="333"/>
      <c r="C237" s="336"/>
      <c r="D237" s="337"/>
      <c r="E237" s="338"/>
      <c r="F237" s="333"/>
    </row>
    <row r="238" spans="1:6" x14ac:dyDescent="0.2">
      <c r="A238" s="333"/>
      <c r="C238" s="336"/>
      <c r="D238" s="337"/>
      <c r="E238" s="338"/>
      <c r="F238" s="333"/>
    </row>
    <row r="239" spans="1:6" x14ac:dyDescent="0.2">
      <c r="A239" s="333"/>
      <c r="C239" s="336"/>
      <c r="D239" s="337"/>
      <c r="E239" s="338"/>
      <c r="F239" s="333"/>
    </row>
    <row r="240" spans="1:6" x14ac:dyDescent="0.2">
      <c r="A240" s="333"/>
      <c r="C240" s="336"/>
      <c r="D240" s="337"/>
      <c r="E240" s="338"/>
      <c r="F240" s="333"/>
    </row>
    <row r="241" spans="1:6" x14ac:dyDescent="0.2">
      <c r="A241" s="333"/>
      <c r="C241" s="336"/>
      <c r="D241" s="337"/>
      <c r="E241" s="338"/>
      <c r="F241" s="333"/>
    </row>
    <row r="242" spans="1:6" x14ac:dyDescent="0.2">
      <c r="A242" s="333"/>
      <c r="C242" s="336"/>
      <c r="D242" s="337"/>
      <c r="E242" s="338"/>
      <c r="F242" s="333"/>
    </row>
    <row r="243" spans="1:6" x14ac:dyDescent="0.2">
      <c r="A243" s="333"/>
      <c r="C243" s="336"/>
      <c r="D243" s="337"/>
      <c r="E243" s="338"/>
      <c r="F243" s="333"/>
    </row>
    <row r="244" spans="1:6" x14ac:dyDescent="0.2">
      <c r="A244" s="333"/>
      <c r="C244" s="336"/>
      <c r="D244" s="337"/>
      <c r="E244" s="338"/>
      <c r="F244" s="333"/>
    </row>
    <row r="245" spans="1:6" x14ac:dyDescent="0.2">
      <c r="A245" s="333"/>
      <c r="C245" s="336"/>
      <c r="D245" s="337"/>
      <c r="E245" s="338"/>
      <c r="F245" s="333"/>
    </row>
    <row r="246" spans="1:6" x14ac:dyDescent="0.2">
      <c r="A246" s="333"/>
      <c r="C246" s="336"/>
      <c r="D246" s="337"/>
      <c r="E246" s="338"/>
      <c r="F246" s="333"/>
    </row>
    <row r="247" spans="1:6" x14ac:dyDescent="0.2">
      <c r="A247" s="333"/>
      <c r="C247" s="336"/>
      <c r="D247" s="337"/>
      <c r="E247" s="338"/>
      <c r="F247" s="333"/>
    </row>
    <row r="248" spans="1:6" x14ac:dyDescent="0.2">
      <c r="A248" s="333"/>
      <c r="C248" s="336"/>
      <c r="D248" s="337"/>
      <c r="E248" s="338"/>
      <c r="F248" s="333"/>
    </row>
    <row r="249" spans="1:6" x14ac:dyDescent="0.2">
      <c r="A249" s="333"/>
      <c r="C249" s="336"/>
      <c r="D249" s="337"/>
      <c r="E249" s="338"/>
      <c r="F249" s="333"/>
    </row>
    <row r="250" spans="1:6" x14ac:dyDescent="0.2">
      <c r="A250" s="333"/>
      <c r="C250" s="336"/>
      <c r="D250" s="337"/>
      <c r="E250" s="338"/>
      <c r="F250" s="333"/>
    </row>
    <row r="251" spans="1:6" x14ac:dyDescent="0.2">
      <c r="A251" s="333"/>
      <c r="C251" s="336"/>
      <c r="D251" s="337"/>
      <c r="E251" s="338"/>
      <c r="F251" s="333"/>
    </row>
    <row r="252" spans="1:6" x14ac:dyDescent="0.2">
      <c r="A252" s="333"/>
      <c r="C252" s="336"/>
      <c r="D252" s="337"/>
      <c r="E252" s="338"/>
      <c r="F252" s="333"/>
    </row>
    <row r="253" spans="1:6" x14ac:dyDescent="0.2">
      <c r="A253" s="333"/>
      <c r="C253" s="336"/>
      <c r="D253" s="337"/>
      <c r="E253" s="338"/>
      <c r="F253" s="333"/>
    </row>
    <row r="254" spans="1:6" x14ac:dyDescent="0.2">
      <c r="A254" s="333"/>
      <c r="C254" s="336"/>
      <c r="D254" s="337"/>
      <c r="E254" s="338"/>
      <c r="F254" s="333"/>
    </row>
    <row r="255" spans="1:6" x14ac:dyDescent="0.2">
      <c r="A255" s="333"/>
      <c r="C255" s="336"/>
      <c r="D255" s="337"/>
      <c r="E255" s="338"/>
      <c r="F255" s="333"/>
    </row>
    <row r="256" spans="1:6" x14ac:dyDescent="0.2">
      <c r="A256" s="333"/>
      <c r="C256" s="336"/>
      <c r="D256" s="337"/>
      <c r="E256" s="338"/>
      <c r="F256" s="333"/>
    </row>
    <row r="257" spans="1:6" x14ac:dyDescent="0.2">
      <c r="A257" s="333"/>
      <c r="C257" s="336"/>
      <c r="D257" s="337"/>
      <c r="E257" s="338"/>
      <c r="F257" s="333"/>
    </row>
    <row r="258" spans="1:6" x14ac:dyDescent="0.2">
      <c r="A258" s="333"/>
      <c r="C258" s="336"/>
      <c r="D258" s="337"/>
      <c r="E258" s="338"/>
      <c r="F258" s="333"/>
    </row>
    <row r="259" spans="1:6" x14ac:dyDescent="0.2">
      <c r="A259" s="333"/>
      <c r="C259" s="336"/>
      <c r="D259" s="337"/>
      <c r="E259" s="338"/>
      <c r="F259" s="333"/>
    </row>
    <row r="260" spans="1:6" x14ac:dyDescent="0.2">
      <c r="A260" s="333"/>
      <c r="C260" s="336"/>
      <c r="D260" s="337"/>
      <c r="E260" s="338"/>
      <c r="F260" s="333"/>
    </row>
    <row r="261" spans="1:6" x14ac:dyDescent="0.2">
      <c r="A261" s="333"/>
      <c r="C261" s="336"/>
      <c r="D261" s="337"/>
      <c r="E261" s="338"/>
      <c r="F261" s="333"/>
    </row>
    <row r="262" spans="1:6" x14ac:dyDescent="0.2">
      <c r="A262" s="333"/>
      <c r="C262" s="336"/>
      <c r="D262" s="337"/>
      <c r="E262" s="338"/>
      <c r="F262" s="333"/>
    </row>
    <row r="263" spans="1:6" x14ac:dyDescent="0.2">
      <c r="A263" s="333"/>
      <c r="C263" s="336"/>
      <c r="D263" s="337"/>
      <c r="E263" s="338"/>
      <c r="F263" s="333"/>
    </row>
    <row r="264" spans="1:6" x14ac:dyDescent="0.2">
      <c r="A264" s="333"/>
      <c r="C264" s="336"/>
      <c r="D264" s="337"/>
      <c r="E264" s="338"/>
      <c r="F264" s="333"/>
    </row>
    <row r="265" spans="1:6" x14ac:dyDescent="0.2">
      <c r="A265" s="333"/>
      <c r="C265" s="336"/>
      <c r="D265" s="337"/>
      <c r="E265" s="338"/>
      <c r="F265" s="333"/>
    </row>
    <row r="266" spans="1:6" x14ac:dyDescent="0.2">
      <c r="A266" s="333"/>
      <c r="C266" s="336"/>
      <c r="D266" s="337"/>
      <c r="E266" s="338"/>
      <c r="F266" s="333"/>
    </row>
    <row r="267" spans="1:6" x14ac:dyDescent="0.2">
      <c r="A267" s="333"/>
      <c r="C267" s="336"/>
      <c r="D267" s="337"/>
      <c r="E267" s="338"/>
      <c r="F267" s="333"/>
    </row>
    <row r="268" spans="1:6" x14ac:dyDescent="0.2">
      <c r="A268" s="333"/>
      <c r="C268" s="336"/>
      <c r="D268" s="337"/>
      <c r="E268" s="338"/>
      <c r="F268" s="333"/>
    </row>
    <row r="269" spans="1:6" x14ac:dyDescent="0.2">
      <c r="A269" s="333"/>
      <c r="C269" s="336"/>
      <c r="D269" s="337"/>
      <c r="E269" s="338"/>
      <c r="F269" s="333"/>
    </row>
    <row r="270" spans="1:6" x14ac:dyDescent="0.2">
      <c r="A270" s="333"/>
      <c r="C270" s="336"/>
      <c r="D270" s="337"/>
      <c r="E270" s="338"/>
      <c r="F270" s="333"/>
    </row>
    <row r="271" spans="1:6" x14ac:dyDescent="0.2">
      <c r="A271" s="333"/>
      <c r="C271" s="336"/>
      <c r="D271" s="337"/>
      <c r="E271" s="338"/>
      <c r="F271" s="333"/>
    </row>
    <row r="272" spans="1:6" x14ac:dyDescent="0.2">
      <c r="A272" s="333"/>
      <c r="C272" s="336"/>
      <c r="D272" s="337"/>
      <c r="E272" s="338"/>
      <c r="F272" s="333"/>
    </row>
    <row r="273" spans="1:6" x14ac:dyDescent="0.2">
      <c r="A273" s="333"/>
      <c r="C273" s="336"/>
      <c r="D273" s="337"/>
      <c r="E273" s="338"/>
      <c r="F273" s="333"/>
    </row>
    <row r="274" spans="1:6" x14ac:dyDescent="0.2">
      <c r="A274" s="333"/>
      <c r="C274" s="336"/>
      <c r="D274" s="337"/>
      <c r="E274" s="338"/>
      <c r="F274" s="333"/>
    </row>
    <row r="275" spans="1:6" x14ac:dyDescent="0.2">
      <c r="A275" s="333"/>
      <c r="C275" s="336"/>
      <c r="D275" s="337"/>
      <c r="E275" s="338"/>
      <c r="F275" s="333"/>
    </row>
    <row r="276" spans="1:6" x14ac:dyDescent="0.2">
      <c r="A276" s="333"/>
      <c r="C276" s="336"/>
      <c r="D276" s="337"/>
      <c r="E276" s="338"/>
      <c r="F276" s="333"/>
    </row>
    <row r="277" spans="1:6" x14ac:dyDescent="0.2">
      <c r="A277" s="333"/>
      <c r="C277" s="336"/>
      <c r="D277" s="337"/>
      <c r="E277" s="338"/>
      <c r="F277" s="333"/>
    </row>
    <row r="278" spans="1:6" x14ac:dyDescent="0.2">
      <c r="A278" s="333"/>
      <c r="C278" s="336"/>
      <c r="D278" s="337"/>
      <c r="E278" s="338"/>
      <c r="F278" s="333"/>
    </row>
    <row r="279" spans="1:6" x14ac:dyDescent="0.2">
      <c r="A279" s="333"/>
      <c r="C279" s="336"/>
      <c r="D279" s="337"/>
      <c r="E279" s="338"/>
      <c r="F279" s="333"/>
    </row>
    <row r="280" spans="1:6" x14ac:dyDescent="0.2">
      <c r="A280" s="333"/>
      <c r="C280" s="336"/>
      <c r="D280" s="337"/>
      <c r="E280" s="338"/>
      <c r="F280" s="333"/>
    </row>
    <row r="281" spans="1:6" x14ac:dyDescent="0.2">
      <c r="A281" s="333"/>
      <c r="C281" s="336"/>
      <c r="D281" s="337"/>
      <c r="E281" s="338"/>
      <c r="F281" s="333"/>
    </row>
    <row r="282" spans="1:6" x14ac:dyDescent="0.2">
      <c r="A282" s="333"/>
      <c r="C282" s="336"/>
      <c r="D282" s="337"/>
      <c r="E282" s="338"/>
      <c r="F282" s="333"/>
    </row>
    <row r="283" spans="1:6" x14ac:dyDescent="0.2">
      <c r="A283" s="333"/>
      <c r="C283" s="336"/>
      <c r="D283" s="337"/>
      <c r="E283" s="338"/>
      <c r="F283" s="333"/>
    </row>
    <row r="284" spans="1:6" x14ac:dyDescent="0.2">
      <c r="A284" s="333"/>
      <c r="C284" s="336"/>
      <c r="D284" s="337"/>
      <c r="E284" s="338"/>
      <c r="F284" s="333"/>
    </row>
    <row r="285" spans="1:6" x14ac:dyDescent="0.2">
      <c r="A285" s="333"/>
      <c r="C285" s="336"/>
      <c r="D285" s="337"/>
      <c r="E285" s="338"/>
      <c r="F285" s="333"/>
    </row>
    <row r="286" spans="1:6" x14ac:dyDescent="0.2">
      <c r="A286" s="333"/>
      <c r="C286" s="336"/>
      <c r="D286" s="337"/>
      <c r="E286" s="338"/>
      <c r="F286" s="333"/>
    </row>
    <row r="287" spans="1:6" x14ac:dyDescent="0.2">
      <c r="A287" s="333"/>
      <c r="C287" s="336"/>
      <c r="D287" s="337"/>
      <c r="E287" s="338"/>
      <c r="F287" s="333"/>
    </row>
    <row r="288" spans="1:6" x14ac:dyDescent="0.2">
      <c r="A288" s="333"/>
      <c r="C288" s="336"/>
      <c r="D288" s="337"/>
      <c r="E288" s="338"/>
      <c r="F288" s="333"/>
    </row>
    <row r="289" spans="1:6" x14ac:dyDescent="0.2">
      <c r="A289" s="333"/>
      <c r="C289" s="336"/>
      <c r="D289" s="337"/>
      <c r="E289" s="338"/>
      <c r="F289" s="333"/>
    </row>
    <row r="290" spans="1:6" x14ac:dyDescent="0.2">
      <c r="A290" s="333"/>
      <c r="C290" s="336"/>
      <c r="D290" s="337"/>
      <c r="E290" s="338"/>
      <c r="F290" s="333"/>
    </row>
    <row r="291" spans="1:6" x14ac:dyDescent="0.2">
      <c r="A291" s="333"/>
      <c r="C291" s="336"/>
      <c r="D291" s="337"/>
      <c r="E291" s="338"/>
      <c r="F291" s="333"/>
    </row>
    <row r="292" spans="1:6" x14ac:dyDescent="0.2">
      <c r="A292" s="333"/>
      <c r="C292" s="336"/>
      <c r="D292" s="337"/>
      <c r="E292" s="338"/>
      <c r="F292" s="333"/>
    </row>
    <row r="293" spans="1:6" x14ac:dyDescent="0.2">
      <c r="A293" s="333"/>
      <c r="C293" s="336"/>
      <c r="D293" s="337"/>
      <c r="E293" s="338"/>
      <c r="F293" s="333"/>
    </row>
    <row r="294" spans="1:6" x14ac:dyDescent="0.2">
      <c r="A294" s="333"/>
      <c r="C294" s="336"/>
      <c r="D294" s="337"/>
      <c r="E294" s="338"/>
      <c r="F294" s="333"/>
    </row>
    <row r="295" spans="1:6" x14ac:dyDescent="0.2">
      <c r="A295" s="333"/>
      <c r="C295" s="336"/>
      <c r="D295" s="337"/>
      <c r="E295" s="338"/>
      <c r="F295" s="333"/>
    </row>
    <row r="296" spans="1:6" x14ac:dyDescent="0.2">
      <c r="A296" s="333"/>
      <c r="C296" s="336"/>
      <c r="D296" s="337"/>
      <c r="E296" s="338"/>
      <c r="F296" s="333"/>
    </row>
    <row r="297" spans="1:6" x14ac:dyDescent="0.2">
      <c r="A297" s="333"/>
      <c r="C297" s="336"/>
      <c r="D297" s="337"/>
      <c r="E297" s="338"/>
      <c r="F297" s="333"/>
    </row>
    <row r="298" spans="1:6" x14ac:dyDescent="0.2">
      <c r="A298" s="333"/>
      <c r="C298" s="336"/>
      <c r="D298" s="337"/>
      <c r="E298" s="338"/>
      <c r="F298" s="333"/>
    </row>
    <row r="299" spans="1:6" x14ac:dyDescent="0.2">
      <c r="A299" s="333"/>
      <c r="C299" s="336"/>
      <c r="D299" s="337"/>
      <c r="E299" s="338"/>
      <c r="F299" s="333"/>
    </row>
    <row r="300" spans="1:6" x14ac:dyDescent="0.2">
      <c r="A300" s="333"/>
      <c r="C300" s="336"/>
      <c r="D300" s="337"/>
      <c r="E300" s="338"/>
      <c r="F300" s="333"/>
    </row>
    <row r="301" spans="1:6" x14ac:dyDescent="0.2">
      <c r="A301" s="333"/>
      <c r="C301" s="336"/>
      <c r="D301" s="337"/>
      <c r="E301" s="338"/>
      <c r="F301" s="333"/>
    </row>
    <row r="302" spans="1:6" x14ac:dyDescent="0.2">
      <c r="A302" s="333"/>
      <c r="C302" s="336"/>
      <c r="D302" s="337"/>
      <c r="E302" s="338"/>
      <c r="F302" s="333"/>
    </row>
    <row r="303" spans="1:6" x14ac:dyDescent="0.2">
      <c r="A303" s="333"/>
      <c r="C303" s="336"/>
      <c r="D303" s="337"/>
      <c r="E303" s="338"/>
      <c r="F303" s="333"/>
    </row>
    <row r="304" spans="1:6" x14ac:dyDescent="0.2">
      <c r="A304" s="333"/>
      <c r="C304" s="336"/>
      <c r="D304" s="337"/>
      <c r="E304" s="338"/>
      <c r="F304" s="333"/>
    </row>
    <row r="305" spans="1:6" x14ac:dyDescent="0.2">
      <c r="A305" s="333"/>
      <c r="C305" s="336"/>
      <c r="D305" s="337"/>
      <c r="E305" s="338"/>
      <c r="F305" s="333"/>
    </row>
    <row r="306" spans="1:6" x14ac:dyDescent="0.2">
      <c r="A306" s="333"/>
      <c r="C306" s="336"/>
      <c r="D306" s="337"/>
      <c r="E306" s="338"/>
      <c r="F306" s="333"/>
    </row>
    <row r="307" spans="1:6" x14ac:dyDescent="0.2">
      <c r="A307" s="333"/>
      <c r="C307" s="336"/>
      <c r="D307" s="337"/>
      <c r="E307" s="338"/>
      <c r="F307" s="333"/>
    </row>
    <row r="308" spans="1:6" x14ac:dyDescent="0.2">
      <c r="A308" s="333"/>
      <c r="C308" s="336"/>
      <c r="D308" s="337"/>
      <c r="E308" s="338"/>
      <c r="F308" s="333"/>
    </row>
    <row r="309" spans="1:6" x14ac:dyDescent="0.2">
      <c r="A309" s="333"/>
      <c r="C309" s="336"/>
      <c r="D309" s="337"/>
      <c r="E309" s="338"/>
      <c r="F309" s="333"/>
    </row>
    <row r="310" spans="1:6" x14ac:dyDescent="0.2">
      <c r="A310" s="333"/>
      <c r="C310" s="336"/>
      <c r="D310" s="337"/>
      <c r="E310" s="338"/>
      <c r="F310" s="333"/>
    </row>
    <row r="311" spans="1:6" x14ac:dyDescent="0.2">
      <c r="A311" s="333"/>
      <c r="C311" s="336"/>
      <c r="D311" s="337"/>
      <c r="E311" s="338"/>
      <c r="F311" s="333"/>
    </row>
    <row r="312" spans="1:6" x14ac:dyDescent="0.2">
      <c r="A312" s="333"/>
      <c r="C312" s="336"/>
      <c r="D312" s="337"/>
      <c r="E312" s="338"/>
      <c r="F312" s="333"/>
    </row>
    <row r="313" spans="1:6" x14ac:dyDescent="0.2">
      <c r="A313" s="333"/>
      <c r="C313" s="336"/>
      <c r="D313" s="337"/>
      <c r="E313" s="338"/>
      <c r="F313" s="333"/>
    </row>
    <row r="314" spans="1:6" x14ac:dyDescent="0.2">
      <c r="A314" s="333"/>
      <c r="C314" s="336"/>
      <c r="D314" s="337"/>
      <c r="E314" s="338"/>
      <c r="F314" s="333"/>
    </row>
    <row r="315" spans="1:6" x14ac:dyDescent="0.2">
      <c r="A315" s="333"/>
      <c r="C315" s="336"/>
      <c r="D315" s="337"/>
      <c r="E315" s="338"/>
      <c r="F315" s="333"/>
    </row>
    <row r="316" spans="1:6" x14ac:dyDescent="0.2">
      <c r="A316" s="333"/>
      <c r="C316" s="336"/>
      <c r="D316" s="337"/>
      <c r="E316" s="338"/>
      <c r="F316" s="333"/>
    </row>
    <row r="317" spans="1:6" x14ac:dyDescent="0.2">
      <c r="A317" s="333"/>
      <c r="C317" s="336"/>
      <c r="D317" s="337"/>
      <c r="E317" s="338"/>
      <c r="F317" s="333"/>
    </row>
    <row r="318" spans="1:6" x14ac:dyDescent="0.2">
      <c r="A318" s="333"/>
      <c r="C318" s="336"/>
      <c r="D318" s="337"/>
      <c r="E318" s="338"/>
      <c r="F318" s="333"/>
    </row>
    <row r="319" spans="1:6" x14ac:dyDescent="0.2">
      <c r="A319" s="333"/>
      <c r="C319" s="336"/>
      <c r="D319" s="337"/>
      <c r="E319" s="338"/>
      <c r="F319" s="333"/>
    </row>
    <row r="320" spans="1:6" x14ac:dyDescent="0.2">
      <c r="A320" s="333"/>
      <c r="C320" s="336"/>
      <c r="D320" s="337"/>
      <c r="E320" s="338"/>
      <c r="F320" s="333"/>
    </row>
    <row r="321" spans="1:6" x14ac:dyDescent="0.2">
      <c r="A321" s="333"/>
      <c r="C321" s="336"/>
      <c r="D321" s="337"/>
      <c r="E321" s="338"/>
      <c r="F321" s="333"/>
    </row>
    <row r="322" spans="1:6" x14ac:dyDescent="0.2">
      <c r="A322" s="333"/>
      <c r="C322" s="336"/>
      <c r="D322" s="337"/>
      <c r="E322" s="338"/>
      <c r="F322" s="333"/>
    </row>
    <row r="323" spans="1:6" x14ac:dyDescent="0.2">
      <c r="A323" s="333"/>
      <c r="C323" s="336"/>
      <c r="D323" s="337"/>
      <c r="E323" s="338"/>
      <c r="F323" s="333"/>
    </row>
    <row r="324" spans="1:6" x14ac:dyDescent="0.2">
      <c r="A324" s="333"/>
      <c r="C324" s="336"/>
      <c r="D324" s="337"/>
      <c r="E324" s="338"/>
      <c r="F324" s="333"/>
    </row>
    <row r="325" spans="1:6" x14ac:dyDescent="0.2">
      <c r="A325" s="333"/>
      <c r="C325" s="336"/>
      <c r="D325" s="337"/>
      <c r="E325" s="338"/>
      <c r="F325" s="333"/>
    </row>
    <row r="326" spans="1:6" x14ac:dyDescent="0.2">
      <c r="A326" s="333"/>
      <c r="C326" s="336"/>
      <c r="D326" s="337"/>
      <c r="E326" s="338"/>
      <c r="F326" s="333"/>
    </row>
    <row r="327" spans="1:6" x14ac:dyDescent="0.2">
      <c r="A327" s="333"/>
      <c r="C327" s="336"/>
      <c r="D327" s="337"/>
      <c r="E327" s="338"/>
      <c r="F327" s="333"/>
    </row>
    <row r="328" spans="1:6" x14ac:dyDescent="0.2">
      <c r="A328" s="333"/>
      <c r="C328" s="336"/>
      <c r="D328" s="337"/>
      <c r="E328" s="338"/>
      <c r="F328" s="333"/>
    </row>
    <row r="329" spans="1:6" x14ac:dyDescent="0.2">
      <c r="A329" s="333"/>
      <c r="C329" s="336"/>
      <c r="D329" s="337"/>
      <c r="E329" s="338"/>
      <c r="F329" s="333"/>
    </row>
    <row r="330" spans="1:6" x14ac:dyDescent="0.2">
      <c r="A330" s="333"/>
      <c r="C330" s="336"/>
      <c r="D330" s="337"/>
      <c r="E330" s="338"/>
      <c r="F330" s="333"/>
    </row>
    <row r="331" spans="1:6" x14ac:dyDescent="0.2">
      <c r="A331" s="333"/>
      <c r="C331" s="336"/>
      <c r="D331" s="337"/>
      <c r="E331" s="338"/>
      <c r="F331" s="333"/>
    </row>
    <row r="332" spans="1:6" x14ac:dyDescent="0.2">
      <c r="A332" s="333"/>
      <c r="C332" s="336"/>
      <c r="D332" s="337"/>
      <c r="E332" s="338"/>
      <c r="F332" s="333"/>
    </row>
    <row r="333" spans="1:6" x14ac:dyDescent="0.2">
      <c r="A333" s="333"/>
      <c r="C333" s="336"/>
      <c r="D333" s="337"/>
      <c r="E333" s="338"/>
      <c r="F333" s="333"/>
    </row>
    <row r="334" spans="1:6" x14ac:dyDescent="0.2">
      <c r="A334" s="333"/>
      <c r="C334" s="336"/>
      <c r="D334" s="337"/>
      <c r="E334" s="338"/>
      <c r="F334" s="333"/>
    </row>
    <row r="335" spans="1:6" x14ac:dyDescent="0.2">
      <c r="A335" s="333"/>
      <c r="C335" s="336"/>
      <c r="D335" s="337"/>
      <c r="E335" s="338"/>
      <c r="F335" s="333"/>
    </row>
    <row r="336" spans="1:6" x14ac:dyDescent="0.2">
      <c r="A336" s="333"/>
      <c r="C336" s="336"/>
      <c r="D336" s="337"/>
      <c r="E336" s="338"/>
      <c r="F336" s="333"/>
    </row>
    <row r="337" spans="1:6" x14ac:dyDescent="0.2">
      <c r="A337" s="333"/>
      <c r="C337" s="336"/>
      <c r="D337" s="337"/>
      <c r="E337" s="338"/>
      <c r="F337" s="333"/>
    </row>
    <row r="338" spans="1:6" x14ac:dyDescent="0.2">
      <c r="A338" s="333"/>
      <c r="C338" s="336"/>
      <c r="D338" s="337"/>
      <c r="E338" s="338"/>
      <c r="F338" s="333"/>
    </row>
    <row r="339" spans="1:6" x14ac:dyDescent="0.2">
      <c r="A339" s="333"/>
      <c r="C339" s="336"/>
      <c r="D339" s="337"/>
      <c r="E339" s="338"/>
      <c r="F339" s="333"/>
    </row>
    <row r="340" spans="1:6" x14ac:dyDescent="0.2">
      <c r="A340" s="333"/>
      <c r="C340" s="336"/>
      <c r="D340" s="337"/>
      <c r="E340" s="338"/>
      <c r="F340" s="333"/>
    </row>
    <row r="341" spans="1:6" x14ac:dyDescent="0.2">
      <c r="A341" s="333"/>
      <c r="C341" s="336"/>
      <c r="D341" s="337"/>
      <c r="E341" s="338"/>
      <c r="F341" s="333"/>
    </row>
    <row r="342" spans="1:6" x14ac:dyDescent="0.2">
      <c r="A342" s="333"/>
      <c r="C342" s="336"/>
      <c r="D342" s="337"/>
      <c r="E342" s="338"/>
      <c r="F342" s="333"/>
    </row>
    <row r="343" spans="1:6" x14ac:dyDescent="0.2">
      <c r="A343" s="333"/>
      <c r="C343" s="336"/>
      <c r="D343" s="337"/>
      <c r="E343" s="338"/>
      <c r="F343" s="333"/>
    </row>
    <row r="344" spans="1:6" x14ac:dyDescent="0.2">
      <c r="A344" s="333"/>
      <c r="C344" s="336"/>
      <c r="D344" s="337"/>
      <c r="E344" s="338"/>
      <c r="F344" s="333"/>
    </row>
    <row r="345" spans="1:6" x14ac:dyDescent="0.2">
      <c r="A345" s="333"/>
      <c r="C345" s="336"/>
      <c r="D345" s="337"/>
      <c r="E345" s="338"/>
      <c r="F345" s="333"/>
    </row>
    <row r="346" spans="1:6" x14ac:dyDescent="0.2">
      <c r="A346" s="333"/>
      <c r="C346" s="336"/>
      <c r="D346" s="337"/>
      <c r="E346" s="338"/>
      <c r="F346" s="333"/>
    </row>
    <row r="347" spans="1:6" x14ac:dyDescent="0.2">
      <c r="A347" s="333"/>
      <c r="C347" s="336"/>
      <c r="D347" s="337"/>
      <c r="E347" s="338"/>
      <c r="F347" s="333"/>
    </row>
    <row r="348" spans="1:6" x14ac:dyDescent="0.2">
      <c r="A348" s="333"/>
      <c r="C348" s="336"/>
      <c r="D348" s="337"/>
      <c r="E348" s="338"/>
      <c r="F348" s="333"/>
    </row>
    <row r="349" spans="1:6" x14ac:dyDescent="0.2">
      <c r="A349" s="333"/>
      <c r="C349" s="336"/>
      <c r="D349" s="337"/>
      <c r="E349" s="338"/>
      <c r="F349" s="333"/>
    </row>
    <row r="350" spans="1:6" x14ac:dyDescent="0.2">
      <c r="A350" s="333"/>
      <c r="C350" s="336"/>
      <c r="D350" s="337"/>
      <c r="E350" s="338"/>
      <c r="F350" s="333"/>
    </row>
    <row r="351" spans="1:6" x14ac:dyDescent="0.2">
      <c r="A351" s="333"/>
      <c r="C351" s="336"/>
      <c r="D351" s="337"/>
      <c r="E351" s="338"/>
      <c r="F351" s="333"/>
    </row>
    <row r="352" spans="1:6" x14ac:dyDescent="0.2">
      <c r="A352" s="333"/>
      <c r="C352" s="336"/>
      <c r="D352" s="337"/>
      <c r="E352" s="338"/>
      <c r="F352" s="333"/>
    </row>
    <row r="353" spans="1:6" x14ac:dyDescent="0.2">
      <c r="A353" s="333"/>
      <c r="C353" s="336"/>
      <c r="D353" s="337"/>
      <c r="E353" s="338"/>
      <c r="F353" s="333"/>
    </row>
    <row r="354" spans="1:6" x14ac:dyDescent="0.2">
      <c r="A354" s="333"/>
      <c r="C354" s="336"/>
      <c r="D354" s="337"/>
      <c r="E354" s="338"/>
      <c r="F354" s="333"/>
    </row>
    <row r="355" spans="1:6" x14ac:dyDescent="0.2">
      <c r="A355" s="333"/>
      <c r="C355" s="336"/>
      <c r="D355" s="337"/>
      <c r="E355" s="338"/>
      <c r="F355" s="333"/>
    </row>
    <row r="356" spans="1:6" x14ac:dyDescent="0.2">
      <c r="A356" s="333"/>
      <c r="C356" s="336"/>
      <c r="D356" s="337"/>
      <c r="E356" s="338"/>
      <c r="F356" s="333"/>
    </row>
    <row r="357" spans="1:6" x14ac:dyDescent="0.2">
      <c r="A357" s="333"/>
      <c r="C357" s="336"/>
      <c r="D357" s="337"/>
      <c r="E357" s="338"/>
      <c r="F357" s="333"/>
    </row>
    <row r="358" spans="1:6" x14ac:dyDescent="0.2">
      <c r="A358" s="333"/>
      <c r="C358" s="336"/>
      <c r="D358" s="337"/>
      <c r="E358" s="338"/>
      <c r="F358" s="333"/>
    </row>
    <row r="359" spans="1:6" x14ac:dyDescent="0.2">
      <c r="A359" s="333"/>
      <c r="C359" s="336"/>
      <c r="D359" s="337"/>
      <c r="E359" s="338"/>
      <c r="F359" s="333"/>
    </row>
    <row r="360" spans="1:6" x14ac:dyDescent="0.2">
      <c r="A360" s="333"/>
      <c r="C360" s="336"/>
      <c r="D360" s="337"/>
      <c r="E360" s="338"/>
      <c r="F360" s="333"/>
    </row>
    <row r="361" spans="1:6" x14ac:dyDescent="0.2">
      <c r="A361" s="333"/>
      <c r="C361" s="336"/>
      <c r="D361" s="337"/>
      <c r="E361" s="338"/>
      <c r="F361" s="333"/>
    </row>
    <row r="362" spans="1:6" x14ac:dyDescent="0.2">
      <c r="A362" s="333"/>
      <c r="C362" s="336"/>
      <c r="D362" s="337"/>
      <c r="E362" s="338"/>
      <c r="F362" s="333"/>
    </row>
    <row r="363" spans="1:6" x14ac:dyDescent="0.2">
      <c r="A363" s="333"/>
      <c r="C363" s="336"/>
      <c r="D363" s="337"/>
      <c r="E363" s="338"/>
      <c r="F363" s="333"/>
    </row>
    <row r="364" spans="1:6" x14ac:dyDescent="0.2">
      <c r="A364" s="333"/>
      <c r="C364" s="336"/>
      <c r="D364" s="337"/>
      <c r="E364" s="338"/>
      <c r="F364" s="333"/>
    </row>
    <row r="365" spans="1:6" x14ac:dyDescent="0.2">
      <c r="A365" s="333"/>
      <c r="C365" s="336"/>
      <c r="D365" s="337"/>
      <c r="E365" s="338"/>
      <c r="F365" s="333"/>
    </row>
    <row r="366" spans="1:6" x14ac:dyDescent="0.2">
      <c r="A366" s="333"/>
      <c r="C366" s="336"/>
      <c r="D366" s="337"/>
      <c r="E366" s="338"/>
      <c r="F366" s="333"/>
    </row>
    <row r="367" spans="1:6" x14ac:dyDescent="0.2">
      <c r="A367" s="333"/>
      <c r="C367" s="336"/>
      <c r="D367" s="337"/>
      <c r="E367" s="338"/>
      <c r="F367" s="333"/>
    </row>
    <row r="368" spans="1:6" x14ac:dyDescent="0.2">
      <c r="A368" s="333"/>
      <c r="C368" s="336"/>
      <c r="D368" s="337"/>
      <c r="E368" s="338"/>
      <c r="F368" s="333"/>
    </row>
    <row r="369" spans="1:6" x14ac:dyDescent="0.2">
      <c r="A369" s="333"/>
      <c r="C369" s="336"/>
      <c r="D369" s="337"/>
      <c r="E369" s="338"/>
      <c r="F369" s="333"/>
    </row>
    <row r="370" spans="1:6" x14ac:dyDescent="0.2">
      <c r="A370" s="333"/>
      <c r="C370" s="336"/>
      <c r="D370" s="337"/>
      <c r="E370" s="338"/>
      <c r="F370" s="333"/>
    </row>
    <row r="371" spans="1:6" x14ac:dyDescent="0.2">
      <c r="A371" s="333"/>
      <c r="C371" s="336"/>
      <c r="D371" s="337"/>
      <c r="E371" s="338"/>
      <c r="F371" s="333"/>
    </row>
    <row r="372" spans="1:6" x14ac:dyDescent="0.2">
      <c r="A372" s="333"/>
      <c r="C372" s="336"/>
      <c r="D372" s="337"/>
      <c r="E372" s="338"/>
      <c r="F372" s="333"/>
    </row>
    <row r="373" spans="1:6" x14ac:dyDescent="0.2">
      <c r="A373" s="333"/>
      <c r="C373" s="336"/>
      <c r="D373" s="337"/>
      <c r="E373" s="338"/>
      <c r="F373" s="333"/>
    </row>
    <row r="374" spans="1:6" x14ac:dyDescent="0.2">
      <c r="A374" s="333"/>
      <c r="C374" s="336"/>
      <c r="D374" s="337"/>
      <c r="E374" s="338"/>
      <c r="F374" s="333"/>
    </row>
    <row r="375" spans="1:6" x14ac:dyDescent="0.2">
      <c r="A375" s="333"/>
      <c r="C375" s="336"/>
      <c r="D375" s="337"/>
      <c r="E375" s="338"/>
      <c r="F375" s="333"/>
    </row>
    <row r="376" spans="1:6" x14ac:dyDescent="0.2">
      <c r="A376" s="333"/>
      <c r="C376" s="336"/>
      <c r="D376" s="337"/>
      <c r="E376" s="338"/>
      <c r="F376" s="333"/>
    </row>
    <row r="377" spans="1:6" x14ac:dyDescent="0.2">
      <c r="A377" s="333"/>
      <c r="C377" s="336"/>
      <c r="D377" s="337"/>
      <c r="E377" s="338"/>
      <c r="F377" s="333"/>
    </row>
    <row r="378" spans="1:6" x14ac:dyDescent="0.2">
      <c r="A378" s="333"/>
      <c r="C378" s="336"/>
      <c r="D378" s="337"/>
      <c r="E378" s="338"/>
      <c r="F378" s="333"/>
    </row>
    <row r="379" spans="1:6" x14ac:dyDescent="0.2">
      <c r="A379" s="333"/>
      <c r="C379" s="336"/>
      <c r="D379" s="337"/>
      <c r="E379" s="338"/>
      <c r="F379" s="333"/>
    </row>
    <row r="380" spans="1:6" x14ac:dyDescent="0.2">
      <c r="A380" s="333"/>
      <c r="C380" s="336"/>
      <c r="D380" s="337"/>
      <c r="E380" s="338"/>
      <c r="F380" s="333"/>
    </row>
    <row r="381" spans="1:6" x14ac:dyDescent="0.2">
      <c r="A381" s="333"/>
      <c r="C381" s="336"/>
      <c r="D381" s="337"/>
      <c r="E381" s="338"/>
      <c r="F381" s="333"/>
    </row>
    <row r="382" spans="1:6" x14ac:dyDescent="0.2">
      <c r="A382" s="333"/>
      <c r="C382" s="336"/>
      <c r="D382" s="337"/>
      <c r="E382" s="338"/>
      <c r="F382" s="333"/>
    </row>
    <row r="383" spans="1:6" x14ac:dyDescent="0.2">
      <c r="A383" s="333"/>
      <c r="C383" s="336"/>
      <c r="D383" s="337"/>
      <c r="E383" s="338"/>
      <c r="F383" s="333"/>
    </row>
    <row r="384" spans="1:6" x14ac:dyDescent="0.2">
      <c r="A384" s="333"/>
      <c r="C384" s="336"/>
      <c r="D384" s="337"/>
      <c r="E384" s="338"/>
      <c r="F384" s="333"/>
    </row>
    <row r="385" spans="1:6" x14ac:dyDescent="0.2">
      <c r="A385" s="333"/>
      <c r="C385" s="336"/>
      <c r="D385" s="337"/>
      <c r="E385" s="338"/>
      <c r="F385" s="333"/>
    </row>
    <row r="386" spans="1:6" x14ac:dyDescent="0.2">
      <c r="A386" s="333"/>
      <c r="C386" s="336"/>
      <c r="D386" s="337"/>
      <c r="E386" s="338"/>
      <c r="F386" s="333"/>
    </row>
    <row r="387" spans="1:6" x14ac:dyDescent="0.2">
      <c r="A387" s="333"/>
      <c r="C387" s="336"/>
      <c r="D387" s="337"/>
      <c r="E387" s="338"/>
      <c r="F387" s="333"/>
    </row>
    <row r="388" spans="1:6" x14ac:dyDescent="0.2">
      <c r="A388" s="333"/>
      <c r="C388" s="336"/>
      <c r="D388" s="337"/>
      <c r="E388" s="338"/>
      <c r="F388" s="333"/>
    </row>
    <row r="389" spans="1:6" x14ac:dyDescent="0.2">
      <c r="A389" s="333"/>
      <c r="C389" s="336"/>
      <c r="D389" s="337"/>
      <c r="E389" s="338"/>
      <c r="F389" s="333"/>
    </row>
    <row r="390" spans="1:6" x14ac:dyDescent="0.2">
      <c r="A390" s="333"/>
      <c r="C390" s="336"/>
      <c r="D390" s="337"/>
      <c r="E390" s="338"/>
      <c r="F390" s="333"/>
    </row>
    <row r="391" spans="1:6" x14ac:dyDescent="0.2">
      <c r="A391" s="333"/>
      <c r="C391" s="336"/>
      <c r="D391" s="337"/>
      <c r="E391" s="338"/>
      <c r="F391" s="333"/>
    </row>
    <row r="392" spans="1:6" x14ac:dyDescent="0.2">
      <c r="A392" s="333"/>
      <c r="C392" s="336"/>
      <c r="D392" s="337"/>
      <c r="E392" s="338"/>
      <c r="F392" s="333"/>
    </row>
    <row r="393" spans="1:6" x14ac:dyDescent="0.2">
      <c r="A393" s="333"/>
      <c r="C393" s="336"/>
      <c r="D393" s="337"/>
      <c r="E393" s="338"/>
      <c r="F393" s="333"/>
    </row>
    <row r="394" spans="1:6" x14ac:dyDescent="0.2">
      <c r="A394" s="333"/>
      <c r="C394" s="336"/>
      <c r="D394" s="337"/>
      <c r="E394" s="338"/>
      <c r="F394" s="333"/>
    </row>
    <row r="395" spans="1:6" x14ac:dyDescent="0.2">
      <c r="A395" s="333"/>
      <c r="C395" s="336"/>
      <c r="D395" s="337"/>
      <c r="E395" s="338"/>
      <c r="F395" s="333"/>
    </row>
    <row r="396" spans="1:6" x14ac:dyDescent="0.2">
      <c r="A396" s="333"/>
      <c r="C396" s="336"/>
      <c r="D396" s="337"/>
      <c r="E396" s="338"/>
      <c r="F396" s="333"/>
    </row>
    <row r="397" spans="1:6" x14ac:dyDescent="0.2">
      <c r="A397" s="333"/>
      <c r="C397" s="336"/>
      <c r="D397" s="337"/>
      <c r="E397" s="338"/>
      <c r="F397" s="333"/>
    </row>
    <row r="398" spans="1:6" x14ac:dyDescent="0.2">
      <c r="A398" s="333"/>
      <c r="C398" s="336"/>
      <c r="D398" s="337"/>
      <c r="E398" s="338"/>
      <c r="F398" s="333"/>
    </row>
    <row r="399" spans="1:6" x14ac:dyDescent="0.2">
      <c r="A399" s="333"/>
      <c r="C399" s="336"/>
      <c r="D399" s="337"/>
      <c r="E399" s="338"/>
      <c r="F399" s="333"/>
    </row>
    <row r="400" spans="1:6" x14ac:dyDescent="0.2">
      <c r="A400" s="333"/>
      <c r="C400" s="336"/>
      <c r="D400" s="337"/>
      <c r="E400" s="338"/>
      <c r="F400" s="333"/>
    </row>
    <row r="401" spans="1:6" x14ac:dyDescent="0.2">
      <c r="A401" s="333"/>
      <c r="C401" s="336"/>
      <c r="D401" s="337"/>
      <c r="E401" s="338"/>
      <c r="F401" s="333"/>
    </row>
    <row r="402" spans="1:6" x14ac:dyDescent="0.2">
      <c r="A402" s="333"/>
      <c r="C402" s="336"/>
      <c r="D402" s="337"/>
      <c r="E402" s="338"/>
      <c r="F402" s="333"/>
    </row>
    <row r="403" spans="1:6" x14ac:dyDescent="0.2">
      <c r="A403" s="333"/>
      <c r="C403" s="336"/>
      <c r="D403" s="337"/>
      <c r="E403" s="338"/>
      <c r="F403" s="333"/>
    </row>
    <row r="404" spans="1:6" x14ac:dyDescent="0.2">
      <c r="A404" s="333"/>
      <c r="C404" s="336"/>
      <c r="D404" s="337"/>
      <c r="E404" s="338"/>
      <c r="F404" s="333"/>
    </row>
    <row r="405" spans="1:6" x14ac:dyDescent="0.2">
      <c r="A405" s="333"/>
      <c r="C405" s="336"/>
      <c r="D405" s="337"/>
      <c r="E405" s="338"/>
      <c r="F405" s="333"/>
    </row>
    <row r="406" spans="1:6" x14ac:dyDescent="0.2">
      <c r="A406" s="333"/>
      <c r="C406" s="336"/>
      <c r="D406" s="337"/>
      <c r="E406" s="338"/>
      <c r="F406" s="333"/>
    </row>
    <row r="407" spans="1:6" x14ac:dyDescent="0.2">
      <c r="A407" s="333"/>
      <c r="C407" s="336"/>
      <c r="D407" s="337"/>
      <c r="E407" s="338"/>
      <c r="F407" s="333"/>
    </row>
    <row r="408" spans="1:6" x14ac:dyDescent="0.2">
      <c r="A408" s="333"/>
      <c r="C408" s="336"/>
      <c r="D408" s="337"/>
      <c r="E408" s="338"/>
      <c r="F408" s="333"/>
    </row>
    <row r="409" spans="1:6" x14ac:dyDescent="0.2">
      <c r="A409" s="333"/>
      <c r="C409" s="336"/>
      <c r="D409" s="337"/>
      <c r="E409" s="338"/>
      <c r="F409" s="333"/>
    </row>
    <row r="410" spans="1:6" x14ac:dyDescent="0.2">
      <c r="A410" s="333"/>
      <c r="C410" s="336"/>
      <c r="D410" s="337"/>
      <c r="E410" s="338"/>
      <c r="F410" s="333"/>
    </row>
    <row r="411" spans="1:6" x14ac:dyDescent="0.2">
      <c r="A411" s="333"/>
      <c r="C411" s="336"/>
      <c r="D411" s="337"/>
      <c r="E411" s="338"/>
      <c r="F411" s="333"/>
    </row>
    <row r="412" spans="1:6" x14ac:dyDescent="0.2">
      <c r="A412" s="333"/>
      <c r="C412" s="336"/>
      <c r="D412" s="337"/>
      <c r="E412" s="338"/>
      <c r="F412" s="333"/>
    </row>
    <row r="413" spans="1:6" x14ac:dyDescent="0.2">
      <c r="A413" s="333"/>
      <c r="C413" s="336"/>
      <c r="D413" s="337"/>
      <c r="E413" s="338"/>
      <c r="F413" s="333"/>
    </row>
    <row r="414" spans="1:6" x14ac:dyDescent="0.2">
      <c r="A414" s="333"/>
      <c r="C414" s="336"/>
      <c r="D414" s="337"/>
      <c r="E414" s="338"/>
      <c r="F414" s="333"/>
    </row>
    <row r="415" spans="1:6" x14ac:dyDescent="0.2">
      <c r="A415" s="333"/>
      <c r="C415" s="336"/>
      <c r="D415" s="337"/>
      <c r="E415" s="338"/>
      <c r="F415" s="333"/>
    </row>
    <row r="416" spans="1:6" x14ac:dyDescent="0.2">
      <c r="A416" s="333"/>
      <c r="C416" s="336"/>
      <c r="D416" s="337"/>
      <c r="E416" s="338"/>
      <c r="F416" s="333"/>
    </row>
    <row r="417" spans="1:6" x14ac:dyDescent="0.2">
      <c r="A417" s="333"/>
      <c r="C417" s="336"/>
      <c r="D417" s="337"/>
      <c r="E417" s="338"/>
      <c r="F417" s="333"/>
    </row>
    <row r="418" spans="1:6" x14ac:dyDescent="0.2">
      <c r="A418" s="333"/>
      <c r="C418" s="336"/>
      <c r="D418" s="337"/>
      <c r="E418" s="338"/>
      <c r="F418" s="333"/>
    </row>
    <row r="419" spans="1:6" x14ac:dyDescent="0.2">
      <c r="A419" s="333"/>
      <c r="C419" s="336"/>
      <c r="D419" s="337"/>
      <c r="E419" s="338"/>
      <c r="F419" s="333"/>
    </row>
    <row r="420" spans="1:6" x14ac:dyDescent="0.2">
      <c r="A420" s="333"/>
      <c r="C420" s="336"/>
      <c r="D420" s="337"/>
      <c r="E420" s="338"/>
      <c r="F420" s="333"/>
    </row>
    <row r="421" spans="1:6" x14ac:dyDescent="0.2">
      <c r="A421" s="333"/>
      <c r="C421" s="336"/>
      <c r="D421" s="337"/>
      <c r="E421" s="338"/>
      <c r="F421" s="333"/>
    </row>
    <row r="422" spans="1:6" x14ac:dyDescent="0.2">
      <c r="A422" s="333"/>
      <c r="C422" s="336"/>
      <c r="D422" s="337"/>
      <c r="E422" s="338"/>
      <c r="F422" s="333"/>
    </row>
    <row r="423" spans="1:6" x14ac:dyDescent="0.2">
      <c r="A423" s="333"/>
      <c r="C423" s="336"/>
      <c r="D423" s="337"/>
      <c r="E423" s="338"/>
      <c r="F423" s="333"/>
    </row>
    <row r="424" spans="1:6" x14ac:dyDescent="0.2">
      <c r="A424" s="333"/>
      <c r="C424" s="336"/>
      <c r="D424" s="337"/>
      <c r="E424" s="338"/>
      <c r="F424" s="333"/>
    </row>
    <row r="425" spans="1:6" x14ac:dyDescent="0.2">
      <c r="A425" s="333"/>
      <c r="C425" s="336"/>
      <c r="D425" s="337"/>
      <c r="E425" s="338"/>
      <c r="F425" s="333"/>
    </row>
    <row r="426" spans="1:6" x14ac:dyDescent="0.2">
      <c r="A426" s="333"/>
      <c r="C426" s="336"/>
      <c r="D426" s="337"/>
      <c r="E426" s="338"/>
      <c r="F426" s="333"/>
    </row>
    <row r="427" spans="1:6" x14ac:dyDescent="0.2">
      <c r="A427" s="333"/>
      <c r="C427" s="336"/>
      <c r="D427" s="337"/>
      <c r="E427" s="338"/>
      <c r="F427" s="333"/>
    </row>
    <row r="428" spans="1:6" x14ac:dyDescent="0.2">
      <c r="A428" s="333"/>
      <c r="C428" s="336"/>
      <c r="D428" s="337"/>
      <c r="E428" s="338"/>
      <c r="F428" s="333"/>
    </row>
    <row r="429" spans="1:6" x14ac:dyDescent="0.2">
      <c r="A429" s="333"/>
      <c r="C429" s="336"/>
      <c r="D429" s="337"/>
      <c r="E429" s="338"/>
      <c r="F429" s="333"/>
    </row>
    <row r="430" spans="1:6" x14ac:dyDescent="0.2">
      <c r="A430" s="333"/>
      <c r="C430" s="336"/>
      <c r="D430" s="337"/>
      <c r="E430" s="338"/>
      <c r="F430" s="333"/>
    </row>
    <row r="431" spans="1:6" x14ac:dyDescent="0.2">
      <c r="A431" s="333"/>
      <c r="C431" s="336"/>
      <c r="D431" s="337"/>
      <c r="E431" s="338"/>
      <c r="F431" s="333"/>
    </row>
    <row r="432" spans="1:6" x14ac:dyDescent="0.2">
      <c r="A432" s="333"/>
      <c r="C432" s="336"/>
      <c r="D432" s="337"/>
      <c r="E432" s="338"/>
      <c r="F432" s="333"/>
    </row>
    <row r="433" spans="1:6" x14ac:dyDescent="0.2">
      <c r="A433" s="333"/>
      <c r="C433" s="336"/>
      <c r="D433" s="337"/>
      <c r="E433" s="338"/>
      <c r="F433" s="333"/>
    </row>
    <row r="434" spans="1:6" x14ac:dyDescent="0.2">
      <c r="A434" s="333"/>
      <c r="C434" s="336"/>
      <c r="D434" s="337"/>
      <c r="E434" s="338"/>
      <c r="F434" s="333"/>
    </row>
    <row r="435" spans="1:6" x14ac:dyDescent="0.2">
      <c r="A435" s="333"/>
      <c r="C435" s="336"/>
      <c r="D435" s="337"/>
      <c r="E435" s="338"/>
      <c r="F435" s="333"/>
    </row>
    <row r="436" spans="1:6" x14ac:dyDescent="0.2">
      <c r="A436" s="333"/>
      <c r="C436" s="336"/>
      <c r="D436" s="337"/>
      <c r="E436" s="338"/>
      <c r="F436" s="333"/>
    </row>
    <row r="437" spans="1:6" x14ac:dyDescent="0.2">
      <c r="A437" s="333"/>
      <c r="C437" s="336"/>
      <c r="D437" s="337"/>
      <c r="E437" s="338"/>
      <c r="F437" s="333"/>
    </row>
    <row r="438" spans="1:6" x14ac:dyDescent="0.2">
      <c r="A438" s="333"/>
      <c r="C438" s="336"/>
      <c r="D438" s="337"/>
      <c r="E438" s="338"/>
      <c r="F438" s="333"/>
    </row>
    <row r="439" spans="1:6" x14ac:dyDescent="0.2">
      <c r="A439" s="333"/>
      <c r="C439" s="336"/>
      <c r="D439" s="337"/>
      <c r="E439" s="338"/>
      <c r="F439" s="333"/>
    </row>
    <row r="440" spans="1:6" x14ac:dyDescent="0.2">
      <c r="A440" s="333"/>
      <c r="C440" s="336"/>
      <c r="D440" s="337"/>
      <c r="E440" s="338"/>
      <c r="F440" s="333"/>
    </row>
    <row r="441" spans="1:6" x14ac:dyDescent="0.2">
      <c r="A441" s="333"/>
      <c r="C441" s="336"/>
      <c r="D441" s="337"/>
      <c r="E441" s="338"/>
      <c r="F441" s="333"/>
    </row>
    <row r="442" spans="1:6" x14ac:dyDescent="0.2">
      <c r="A442" s="333"/>
      <c r="C442" s="336"/>
      <c r="D442" s="337"/>
      <c r="E442" s="338"/>
      <c r="F442" s="333"/>
    </row>
    <row r="443" spans="1:6" x14ac:dyDescent="0.2">
      <c r="A443" s="333"/>
      <c r="C443" s="336"/>
      <c r="D443" s="337"/>
      <c r="E443" s="338"/>
      <c r="F443" s="333"/>
    </row>
    <row r="444" spans="1:6" x14ac:dyDescent="0.2">
      <c r="A444" s="333"/>
      <c r="C444" s="336"/>
      <c r="D444" s="337"/>
      <c r="E444" s="338"/>
      <c r="F444" s="333"/>
    </row>
    <row r="445" spans="1:6" x14ac:dyDescent="0.2">
      <c r="A445" s="333"/>
      <c r="C445" s="336"/>
      <c r="D445" s="337"/>
      <c r="E445" s="338"/>
      <c r="F445" s="333"/>
    </row>
    <row r="446" spans="1:6" x14ac:dyDescent="0.2">
      <c r="A446" s="333"/>
      <c r="C446" s="336"/>
      <c r="D446" s="337"/>
      <c r="E446" s="338"/>
      <c r="F446" s="333"/>
    </row>
    <row r="447" spans="1:6" x14ac:dyDescent="0.2">
      <c r="A447" s="333"/>
      <c r="C447" s="336"/>
      <c r="D447" s="337"/>
      <c r="E447" s="338"/>
      <c r="F447" s="333"/>
    </row>
    <row r="448" spans="1:6" x14ac:dyDescent="0.2">
      <c r="A448" s="333"/>
      <c r="C448" s="336"/>
      <c r="D448" s="337"/>
      <c r="E448" s="338"/>
      <c r="F448" s="333"/>
    </row>
    <row r="449" spans="1:6" x14ac:dyDescent="0.2">
      <c r="A449" s="333"/>
      <c r="C449" s="336"/>
      <c r="D449" s="337"/>
      <c r="E449" s="338"/>
      <c r="F449" s="333"/>
    </row>
    <row r="450" spans="1:6" x14ac:dyDescent="0.2">
      <c r="A450" s="333"/>
      <c r="C450" s="336"/>
      <c r="D450" s="337"/>
      <c r="E450" s="338"/>
      <c r="F450" s="333"/>
    </row>
    <row r="451" spans="1:6" x14ac:dyDescent="0.2">
      <c r="A451" s="333"/>
      <c r="C451" s="336"/>
      <c r="D451" s="337"/>
      <c r="E451" s="338"/>
      <c r="F451" s="333"/>
    </row>
    <row r="452" spans="1:6" x14ac:dyDescent="0.2">
      <c r="A452" s="333"/>
      <c r="C452" s="336"/>
      <c r="D452" s="337"/>
      <c r="E452" s="338"/>
      <c r="F452" s="333"/>
    </row>
    <row r="453" spans="1:6" x14ac:dyDescent="0.2">
      <c r="A453" s="333"/>
      <c r="C453" s="336"/>
      <c r="D453" s="337"/>
      <c r="E453" s="338"/>
      <c r="F453" s="333"/>
    </row>
    <row r="454" spans="1:6" x14ac:dyDescent="0.2">
      <c r="A454" s="333"/>
      <c r="C454" s="336"/>
      <c r="D454" s="337"/>
      <c r="E454" s="338"/>
      <c r="F454" s="333"/>
    </row>
    <row r="455" spans="1:6" x14ac:dyDescent="0.2">
      <c r="A455" s="333"/>
      <c r="C455" s="336"/>
      <c r="D455" s="337"/>
      <c r="E455" s="338"/>
      <c r="F455" s="333"/>
    </row>
    <row r="456" spans="1:6" x14ac:dyDescent="0.2">
      <c r="A456" s="333"/>
      <c r="C456" s="336"/>
      <c r="D456" s="337"/>
      <c r="E456" s="338"/>
      <c r="F456" s="333"/>
    </row>
    <row r="457" spans="1:6" x14ac:dyDescent="0.2">
      <c r="A457" s="333"/>
      <c r="C457" s="336"/>
      <c r="D457" s="337"/>
      <c r="E457" s="338"/>
      <c r="F457" s="333"/>
    </row>
    <row r="458" spans="1:6" x14ac:dyDescent="0.2">
      <c r="A458" s="333"/>
      <c r="C458" s="336"/>
      <c r="D458" s="337"/>
      <c r="E458" s="338"/>
      <c r="F458" s="333"/>
    </row>
    <row r="459" spans="1:6" x14ac:dyDescent="0.2">
      <c r="A459" s="333"/>
      <c r="C459" s="336"/>
      <c r="D459" s="337"/>
      <c r="E459" s="338"/>
      <c r="F459" s="333"/>
    </row>
    <row r="460" spans="1:6" x14ac:dyDescent="0.2">
      <c r="A460" s="333"/>
      <c r="C460" s="336"/>
      <c r="D460" s="337"/>
      <c r="E460" s="338"/>
      <c r="F460" s="333"/>
    </row>
    <row r="461" spans="1:6" x14ac:dyDescent="0.2">
      <c r="A461" s="333"/>
      <c r="C461" s="336"/>
      <c r="D461" s="337"/>
      <c r="E461" s="338"/>
      <c r="F461" s="333"/>
    </row>
    <row r="462" spans="1:6" x14ac:dyDescent="0.2">
      <c r="A462" s="333"/>
      <c r="C462" s="336"/>
      <c r="D462" s="337"/>
      <c r="E462" s="338"/>
      <c r="F462" s="333"/>
    </row>
    <row r="463" spans="1:6" x14ac:dyDescent="0.2">
      <c r="A463" s="333"/>
      <c r="C463" s="336"/>
      <c r="D463" s="337"/>
      <c r="E463" s="338"/>
      <c r="F463" s="333"/>
    </row>
    <row r="464" spans="1:6" x14ac:dyDescent="0.2">
      <c r="A464" s="333"/>
      <c r="C464" s="336"/>
      <c r="D464" s="337"/>
      <c r="E464" s="338"/>
      <c r="F464" s="333"/>
    </row>
    <row r="465" spans="1:6" x14ac:dyDescent="0.2">
      <c r="A465" s="333"/>
      <c r="C465" s="336"/>
      <c r="D465" s="337"/>
      <c r="E465" s="338"/>
      <c r="F465" s="333"/>
    </row>
    <row r="466" spans="1:6" x14ac:dyDescent="0.2">
      <c r="A466" s="333"/>
      <c r="C466" s="336"/>
      <c r="D466" s="337"/>
      <c r="E466" s="338"/>
      <c r="F466" s="333"/>
    </row>
    <row r="467" spans="1:6" x14ac:dyDescent="0.2">
      <c r="A467" s="333"/>
      <c r="C467" s="336"/>
      <c r="D467" s="337"/>
      <c r="E467" s="338"/>
      <c r="F467" s="333"/>
    </row>
    <row r="468" spans="1:6" x14ac:dyDescent="0.2">
      <c r="A468" s="333"/>
      <c r="C468" s="336"/>
      <c r="D468" s="337"/>
      <c r="E468" s="338"/>
      <c r="F468" s="333"/>
    </row>
    <row r="469" spans="1:6" x14ac:dyDescent="0.2">
      <c r="A469" s="333"/>
      <c r="C469" s="336"/>
      <c r="D469" s="337"/>
      <c r="E469" s="338"/>
      <c r="F469" s="333"/>
    </row>
    <row r="470" spans="1:6" x14ac:dyDescent="0.2">
      <c r="A470" s="333"/>
      <c r="C470" s="336"/>
      <c r="D470" s="337"/>
      <c r="E470" s="338"/>
      <c r="F470" s="333"/>
    </row>
    <row r="471" spans="1:6" x14ac:dyDescent="0.2">
      <c r="A471" s="333"/>
      <c r="C471" s="336"/>
      <c r="D471" s="337"/>
      <c r="E471" s="338"/>
      <c r="F471" s="333"/>
    </row>
    <row r="472" spans="1:6" x14ac:dyDescent="0.2">
      <c r="A472" s="333"/>
      <c r="C472" s="336"/>
      <c r="D472" s="337"/>
      <c r="E472" s="338"/>
      <c r="F472" s="333"/>
    </row>
    <row r="473" spans="1:6" x14ac:dyDescent="0.2">
      <c r="A473" s="333"/>
      <c r="C473" s="336"/>
      <c r="D473" s="337"/>
      <c r="E473" s="338"/>
      <c r="F473" s="333"/>
    </row>
    <row r="474" spans="1:6" x14ac:dyDescent="0.2">
      <c r="A474" s="333"/>
      <c r="C474" s="336"/>
      <c r="D474" s="337"/>
      <c r="E474" s="338"/>
      <c r="F474" s="333"/>
    </row>
    <row r="475" spans="1:6" x14ac:dyDescent="0.2">
      <c r="A475" s="333"/>
      <c r="C475" s="336"/>
      <c r="D475" s="337"/>
      <c r="E475" s="338"/>
      <c r="F475" s="333"/>
    </row>
    <row r="476" spans="1:6" x14ac:dyDescent="0.2">
      <c r="A476" s="333"/>
      <c r="C476" s="336"/>
      <c r="D476" s="337"/>
      <c r="E476" s="338"/>
      <c r="F476" s="333"/>
    </row>
    <row r="477" spans="1:6" x14ac:dyDescent="0.2">
      <c r="A477" s="333"/>
      <c r="C477" s="336"/>
      <c r="D477" s="337"/>
      <c r="E477" s="338"/>
      <c r="F477" s="333"/>
    </row>
    <row r="478" spans="1:6" x14ac:dyDescent="0.2">
      <c r="A478" s="333"/>
      <c r="C478" s="336"/>
      <c r="D478" s="337"/>
      <c r="E478" s="338"/>
      <c r="F478" s="333"/>
    </row>
    <row r="479" spans="1:6" x14ac:dyDescent="0.2">
      <c r="A479" s="333"/>
      <c r="C479" s="336"/>
      <c r="D479" s="337"/>
      <c r="E479" s="338"/>
      <c r="F479" s="333"/>
    </row>
    <row r="480" spans="1:6" x14ac:dyDescent="0.2">
      <c r="A480" s="333"/>
      <c r="C480" s="336"/>
      <c r="D480" s="337"/>
      <c r="E480" s="338"/>
      <c r="F480" s="333"/>
    </row>
    <row r="481" spans="1:6" x14ac:dyDescent="0.2">
      <c r="A481" s="333"/>
      <c r="C481" s="336"/>
      <c r="D481" s="337"/>
      <c r="E481" s="338"/>
      <c r="F481" s="333"/>
    </row>
    <row r="482" spans="1:6" x14ac:dyDescent="0.2">
      <c r="A482" s="333"/>
      <c r="C482" s="336"/>
      <c r="D482" s="337"/>
      <c r="E482" s="338"/>
      <c r="F482" s="333"/>
    </row>
    <row r="483" spans="1:6" x14ac:dyDescent="0.2">
      <c r="A483" s="333"/>
      <c r="C483" s="336"/>
      <c r="D483" s="337"/>
      <c r="E483" s="338"/>
      <c r="F483" s="333"/>
    </row>
    <row r="484" spans="1:6" x14ac:dyDescent="0.2">
      <c r="A484" s="333"/>
      <c r="C484" s="336"/>
      <c r="D484" s="337"/>
      <c r="E484" s="338"/>
      <c r="F484" s="333"/>
    </row>
    <row r="485" spans="1:6" x14ac:dyDescent="0.2">
      <c r="A485" s="333"/>
      <c r="C485" s="336"/>
      <c r="D485" s="337"/>
      <c r="E485" s="338"/>
      <c r="F485" s="333"/>
    </row>
    <row r="486" spans="1:6" x14ac:dyDescent="0.2">
      <c r="A486" s="333"/>
      <c r="C486" s="336"/>
      <c r="D486" s="337"/>
      <c r="E486" s="338"/>
      <c r="F486" s="333"/>
    </row>
    <row r="487" spans="1:6" x14ac:dyDescent="0.2">
      <c r="A487" s="333"/>
      <c r="C487" s="336"/>
      <c r="D487" s="337"/>
      <c r="E487" s="338"/>
      <c r="F487" s="333"/>
    </row>
    <row r="488" spans="1:6" x14ac:dyDescent="0.2">
      <c r="A488" s="333"/>
      <c r="C488" s="336"/>
      <c r="D488" s="337"/>
      <c r="E488" s="338"/>
      <c r="F488" s="333"/>
    </row>
    <row r="489" spans="1:6" x14ac:dyDescent="0.2">
      <c r="A489" s="333"/>
      <c r="C489" s="336"/>
      <c r="D489" s="337"/>
      <c r="E489" s="338"/>
      <c r="F489" s="333"/>
    </row>
    <row r="490" spans="1:6" x14ac:dyDescent="0.2">
      <c r="A490" s="333"/>
      <c r="C490" s="336"/>
      <c r="D490" s="337"/>
      <c r="E490" s="338"/>
      <c r="F490" s="333"/>
    </row>
    <row r="491" spans="1:6" x14ac:dyDescent="0.2">
      <c r="A491" s="333"/>
      <c r="C491" s="336"/>
      <c r="D491" s="337"/>
      <c r="E491" s="338"/>
      <c r="F491" s="333"/>
    </row>
    <row r="492" spans="1:6" x14ac:dyDescent="0.2">
      <c r="A492" s="333"/>
      <c r="C492" s="336"/>
      <c r="D492" s="337"/>
      <c r="E492" s="338"/>
      <c r="F492" s="333"/>
    </row>
    <row r="493" spans="1:6" x14ac:dyDescent="0.2">
      <c r="A493" s="333"/>
      <c r="C493" s="336"/>
      <c r="D493" s="337"/>
      <c r="E493" s="338"/>
      <c r="F493" s="333"/>
    </row>
    <row r="494" spans="1:6" x14ac:dyDescent="0.2">
      <c r="A494" s="333"/>
      <c r="C494" s="336"/>
      <c r="D494" s="337"/>
      <c r="E494" s="338"/>
      <c r="F494" s="333"/>
    </row>
    <row r="495" spans="1:6" x14ac:dyDescent="0.2">
      <c r="A495" s="333"/>
      <c r="C495" s="336"/>
      <c r="D495" s="337"/>
      <c r="E495" s="338"/>
      <c r="F495" s="333"/>
    </row>
    <row r="496" spans="1:6" x14ac:dyDescent="0.2">
      <c r="A496" s="333"/>
      <c r="C496" s="336"/>
      <c r="D496" s="337"/>
      <c r="E496" s="338"/>
      <c r="F496" s="333"/>
    </row>
    <row r="497" spans="1:6" x14ac:dyDescent="0.2">
      <c r="A497" s="333"/>
      <c r="C497" s="336"/>
      <c r="D497" s="337"/>
      <c r="E497" s="338"/>
      <c r="F497" s="333"/>
    </row>
    <row r="498" spans="1:6" x14ac:dyDescent="0.2">
      <c r="A498" s="333"/>
      <c r="C498" s="336"/>
      <c r="D498" s="337"/>
      <c r="E498" s="338"/>
      <c r="F498" s="333"/>
    </row>
    <row r="499" spans="1:6" x14ac:dyDescent="0.2">
      <c r="A499" s="333"/>
      <c r="C499" s="336"/>
      <c r="D499" s="337"/>
      <c r="E499" s="338"/>
      <c r="F499" s="333"/>
    </row>
    <row r="500" spans="1:6" x14ac:dyDescent="0.2">
      <c r="A500" s="333"/>
      <c r="C500" s="336"/>
      <c r="D500" s="337"/>
      <c r="E500" s="338"/>
      <c r="F500" s="333"/>
    </row>
    <row r="501" spans="1:6" x14ac:dyDescent="0.2">
      <c r="A501" s="333"/>
      <c r="C501" s="336"/>
      <c r="D501" s="337"/>
      <c r="E501" s="338"/>
      <c r="F501" s="333"/>
    </row>
    <row r="502" spans="1:6" x14ac:dyDescent="0.2">
      <c r="A502" s="333"/>
      <c r="C502" s="336"/>
      <c r="D502" s="337"/>
      <c r="E502" s="338"/>
      <c r="F502" s="333"/>
    </row>
    <row r="503" spans="1:6" x14ac:dyDescent="0.2">
      <c r="A503" s="333"/>
      <c r="C503" s="336"/>
      <c r="D503" s="337"/>
      <c r="E503" s="338"/>
      <c r="F503" s="333"/>
    </row>
    <row r="504" spans="1:6" x14ac:dyDescent="0.2">
      <c r="A504" s="333"/>
      <c r="C504" s="336"/>
      <c r="D504" s="337"/>
      <c r="E504" s="338"/>
      <c r="F504" s="333"/>
    </row>
    <row r="505" spans="1:6" x14ac:dyDescent="0.2">
      <c r="A505" s="333"/>
      <c r="C505" s="336"/>
      <c r="D505" s="337"/>
      <c r="E505" s="338"/>
      <c r="F505" s="333"/>
    </row>
    <row r="506" spans="1:6" x14ac:dyDescent="0.2">
      <c r="A506" s="333"/>
      <c r="C506" s="336"/>
      <c r="D506" s="337"/>
      <c r="E506" s="338"/>
      <c r="F506" s="333"/>
    </row>
    <row r="507" spans="1:6" x14ac:dyDescent="0.2">
      <c r="A507" s="333"/>
      <c r="C507" s="336"/>
      <c r="D507" s="337"/>
      <c r="E507" s="338"/>
      <c r="F507" s="333"/>
    </row>
    <row r="508" spans="1:6" x14ac:dyDescent="0.2">
      <c r="A508" s="333"/>
      <c r="C508" s="336"/>
      <c r="D508" s="337"/>
      <c r="E508" s="338"/>
      <c r="F508" s="333"/>
    </row>
    <row r="509" spans="1:6" x14ac:dyDescent="0.2">
      <c r="A509" s="333"/>
      <c r="C509" s="336"/>
      <c r="D509" s="337"/>
      <c r="E509" s="338"/>
      <c r="F509" s="333"/>
    </row>
    <row r="510" spans="1:6" x14ac:dyDescent="0.2">
      <c r="A510" s="333"/>
      <c r="C510" s="336"/>
      <c r="D510" s="337"/>
      <c r="E510" s="338"/>
      <c r="F510" s="333"/>
    </row>
    <row r="511" spans="1:6" x14ac:dyDescent="0.2">
      <c r="A511" s="333"/>
      <c r="C511" s="336"/>
      <c r="D511" s="337"/>
      <c r="E511" s="338"/>
      <c r="F511" s="333"/>
    </row>
    <row r="512" spans="1:6" x14ac:dyDescent="0.2">
      <c r="A512" s="333"/>
      <c r="C512" s="336"/>
      <c r="D512" s="337"/>
      <c r="E512" s="338"/>
      <c r="F512" s="333"/>
    </row>
    <row r="513" spans="1:6" x14ac:dyDescent="0.2">
      <c r="A513" s="333"/>
      <c r="C513" s="336"/>
      <c r="D513" s="337"/>
      <c r="E513" s="338"/>
      <c r="F513" s="333"/>
    </row>
    <row r="514" spans="1:6" x14ac:dyDescent="0.2">
      <c r="A514" s="333"/>
      <c r="C514" s="336"/>
      <c r="D514" s="337"/>
      <c r="E514" s="338"/>
      <c r="F514" s="333"/>
    </row>
    <row r="515" spans="1:6" x14ac:dyDescent="0.2">
      <c r="A515" s="333"/>
      <c r="C515" s="336"/>
      <c r="D515" s="337"/>
      <c r="E515" s="338"/>
      <c r="F515" s="333"/>
    </row>
    <row r="516" spans="1:6" x14ac:dyDescent="0.2">
      <c r="A516" s="333"/>
      <c r="C516" s="336"/>
      <c r="D516" s="337"/>
      <c r="E516" s="338"/>
      <c r="F516" s="333"/>
    </row>
    <row r="517" spans="1:6" x14ac:dyDescent="0.2">
      <c r="A517" s="333"/>
      <c r="C517" s="336"/>
      <c r="D517" s="337"/>
      <c r="E517" s="338"/>
      <c r="F517" s="333"/>
    </row>
    <row r="518" spans="1:6" x14ac:dyDescent="0.2">
      <c r="A518" s="333"/>
      <c r="C518" s="336"/>
      <c r="D518" s="337"/>
      <c r="E518" s="338"/>
      <c r="F518" s="333"/>
    </row>
    <row r="519" spans="1:6" x14ac:dyDescent="0.2">
      <c r="A519" s="333"/>
      <c r="C519" s="336"/>
      <c r="D519" s="337"/>
      <c r="E519" s="338"/>
      <c r="F519" s="333"/>
    </row>
    <row r="520" spans="1:6" x14ac:dyDescent="0.2">
      <c r="A520" s="333"/>
      <c r="C520" s="336"/>
      <c r="D520" s="337"/>
      <c r="E520" s="338"/>
      <c r="F520" s="333"/>
    </row>
    <row r="521" spans="1:6" x14ac:dyDescent="0.2">
      <c r="A521" s="333"/>
      <c r="C521" s="336"/>
      <c r="D521" s="337"/>
      <c r="E521" s="338"/>
      <c r="F521" s="333"/>
    </row>
    <row r="522" spans="1:6" x14ac:dyDescent="0.2">
      <c r="A522" s="333"/>
      <c r="C522" s="336"/>
      <c r="D522" s="337"/>
      <c r="E522" s="338"/>
      <c r="F522" s="333"/>
    </row>
    <row r="523" spans="1:6" x14ac:dyDescent="0.2">
      <c r="A523" s="333"/>
      <c r="C523" s="336"/>
      <c r="D523" s="337"/>
      <c r="E523" s="338"/>
      <c r="F523" s="333"/>
    </row>
    <row r="524" spans="1:6" x14ac:dyDescent="0.2">
      <c r="A524" s="333"/>
      <c r="C524" s="336"/>
      <c r="D524" s="337"/>
      <c r="E524" s="338"/>
      <c r="F524" s="333"/>
    </row>
    <row r="525" spans="1:6" x14ac:dyDescent="0.2">
      <c r="A525" s="333"/>
      <c r="C525" s="336"/>
      <c r="D525" s="337"/>
      <c r="E525" s="338"/>
      <c r="F525" s="333"/>
    </row>
    <row r="526" spans="1:6" x14ac:dyDescent="0.2">
      <c r="A526" s="333"/>
      <c r="C526" s="336"/>
      <c r="D526" s="337"/>
      <c r="E526" s="338"/>
      <c r="F526" s="333"/>
    </row>
    <row r="527" spans="1:6" x14ac:dyDescent="0.2">
      <c r="A527" s="333"/>
      <c r="C527" s="336"/>
      <c r="D527" s="337"/>
      <c r="E527" s="338"/>
      <c r="F527" s="333"/>
    </row>
    <row r="528" spans="1:6" x14ac:dyDescent="0.2">
      <c r="A528" s="333"/>
      <c r="C528" s="336"/>
      <c r="D528" s="337"/>
      <c r="E528" s="338"/>
      <c r="F528" s="333"/>
    </row>
    <row r="529" spans="1:6" x14ac:dyDescent="0.2">
      <c r="A529" s="333"/>
      <c r="C529" s="336"/>
      <c r="D529" s="337"/>
      <c r="E529" s="338"/>
      <c r="F529" s="333"/>
    </row>
    <row r="530" spans="1:6" x14ac:dyDescent="0.2">
      <c r="A530" s="333"/>
      <c r="C530" s="336"/>
      <c r="D530" s="337"/>
      <c r="E530" s="338"/>
      <c r="F530" s="333"/>
    </row>
    <row r="531" spans="1:6" x14ac:dyDescent="0.2">
      <c r="A531" s="333"/>
      <c r="C531" s="336"/>
      <c r="D531" s="337"/>
      <c r="E531" s="338"/>
      <c r="F531" s="333"/>
    </row>
    <row r="532" spans="1:6" x14ac:dyDescent="0.2">
      <c r="A532" s="333"/>
      <c r="C532" s="336"/>
      <c r="D532" s="337"/>
      <c r="E532" s="338"/>
      <c r="F532" s="333"/>
    </row>
    <row r="533" spans="1:6" x14ac:dyDescent="0.2">
      <c r="A533" s="333"/>
      <c r="C533" s="336"/>
      <c r="D533" s="337"/>
      <c r="E533" s="338"/>
      <c r="F533" s="333"/>
    </row>
    <row r="534" spans="1:6" x14ac:dyDescent="0.2">
      <c r="A534" s="333"/>
      <c r="C534" s="336"/>
      <c r="D534" s="337"/>
      <c r="E534" s="338"/>
      <c r="F534" s="333"/>
    </row>
    <row r="535" spans="1:6" x14ac:dyDescent="0.2">
      <c r="A535" s="333"/>
      <c r="C535" s="336"/>
      <c r="D535" s="337"/>
      <c r="E535" s="338"/>
      <c r="F535" s="333"/>
    </row>
    <row r="536" spans="1:6" x14ac:dyDescent="0.2">
      <c r="A536" s="333"/>
      <c r="C536" s="336"/>
      <c r="D536" s="337"/>
      <c r="E536" s="338"/>
      <c r="F536" s="333"/>
    </row>
    <row r="537" spans="1:6" x14ac:dyDescent="0.2">
      <c r="A537" s="333"/>
      <c r="C537" s="336"/>
      <c r="D537" s="337"/>
      <c r="E537" s="338"/>
      <c r="F537" s="333"/>
    </row>
    <row r="538" spans="1:6" x14ac:dyDescent="0.2">
      <c r="A538" s="333"/>
      <c r="C538" s="336"/>
      <c r="D538" s="337"/>
      <c r="E538" s="338"/>
      <c r="F538" s="333"/>
    </row>
    <row r="539" spans="1:6" x14ac:dyDescent="0.2">
      <c r="A539" s="333"/>
      <c r="C539" s="336"/>
      <c r="D539" s="337"/>
      <c r="E539" s="338"/>
      <c r="F539" s="333"/>
    </row>
    <row r="540" spans="1:6" x14ac:dyDescent="0.2">
      <c r="A540" s="333"/>
      <c r="C540" s="336"/>
      <c r="D540" s="337"/>
      <c r="E540" s="338"/>
      <c r="F540" s="333"/>
    </row>
    <row r="541" spans="1:6" x14ac:dyDescent="0.2">
      <c r="A541" s="333"/>
      <c r="C541" s="336"/>
      <c r="D541" s="337"/>
      <c r="E541" s="338"/>
      <c r="F541" s="333"/>
    </row>
    <row r="542" spans="1:6" x14ac:dyDescent="0.2">
      <c r="A542" s="333"/>
      <c r="C542" s="336"/>
      <c r="D542" s="337"/>
      <c r="E542" s="338"/>
      <c r="F542" s="333"/>
    </row>
    <row r="543" spans="1:6" x14ac:dyDescent="0.2">
      <c r="A543" s="333"/>
      <c r="C543" s="336"/>
      <c r="D543" s="337"/>
      <c r="E543" s="338"/>
      <c r="F543" s="333"/>
    </row>
    <row r="544" spans="1:6" x14ac:dyDescent="0.2">
      <c r="A544" s="333"/>
      <c r="C544" s="336"/>
      <c r="D544" s="337"/>
      <c r="E544" s="338"/>
      <c r="F544" s="333"/>
    </row>
    <row r="545" spans="1:6" x14ac:dyDescent="0.2">
      <c r="A545" s="333"/>
      <c r="C545" s="336"/>
      <c r="D545" s="337"/>
      <c r="E545" s="338"/>
      <c r="F545" s="333"/>
    </row>
    <row r="546" spans="1:6" x14ac:dyDescent="0.2">
      <c r="A546" s="333"/>
      <c r="C546" s="336"/>
      <c r="D546" s="337"/>
      <c r="E546" s="338"/>
      <c r="F546" s="333"/>
    </row>
    <row r="547" spans="1:6" x14ac:dyDescent="0.2">
      <c r="A547" s="333"/>
      <c r="C547" s="336"/>
      <c r="D547" s="337"/>
      <c r="E547" s="338"/>
      <c r="F547" s="333"/>
    </row>
    <row r="548" spans="1:6" x14ac:dyDescent="0.2">
      <c r="A548" s="333"/>
      <c r="C548" s="336"/>
      <c r="D548" s="337"/>
      <c r="E548" s="338"/>
      <c r="F548" s="333"/>
    </row>
    <row r="549" spans="1:6" x14ac:dyDescent="0.2">
      <c r="A549" s="333"/>
      <c r="C549" s="336"/>
      <c r="D549" s="337"/>
      <c r="E549" s="338"/>
      <c r="F549" s="333"/>
    </row>
    <row r="550" spans="1:6" x14ac:dyDescent="0.2">
      <c r="A550" s="333"/>
      <c r="C550" s="336"/>
      <c r="D550" s="337"/>
      <c r="E550" s="338"/>
      <c r="F550" s="333"/>
    </row>
    <row r="551" spans="1:6" x14ac:dyDescent="0.2">
      <c r="A551" s="333"/>
      <c r="C551" s="336"/>
      <c r="D551" s="337"/>
      <c r="E551" s="338"/>
      <c r="F551" s="333"/>
    </row>
    <row r="552" spans="1:6" x14ac:dyDescent="0.2">
      <c r="A552" s="333"/>
      <c r="C552" s="336"/>
      <c r="D552" s="337"/>
      <c r="E552" s="338"/>
      <c r="F552" s="333"/>
    </row>
    <row r="553" spans="1:6" x14ac:dyDescent="0.2">
      <c r="A553" s="333"/>
      <c r="C553" s="336"/>
      <c r="D553" s="337"/>
      <c r="E553" s="338"/>
      <c r="F553" s="333"/>
    </row>
    <row r="554" spans="1:6" x14ac:dyDescent="0.2">
      <c r="A554" s="333"/>
      <c r="C554" s="336"/>
      <c r="D554" s="337"/>
      <c r="E554" s="338"/>
      <c r="F554" s="333"/>
    </row>
    <row r="555" spans="1:6" x14ac:dyDescent="0.2">
      <c r="C555" s="336"/>
      <c r="D555" s="337"/>
      <c r="E555" s="338"/>
      <c r="F555" s="333"/>
    </row>
    <row r="556" spans="1:6" x14ac:dyDescent="0.2">
      <c r="C556" s="336"/>
      <c r="D556" s="337"/>
      <c r="E556" s="338"/>
      <c r="F556" s="333"/>
    </row>
    <row r="557" spans="1:6" x14ac:dyDescent="0.2">
      <c r="C557" s="336"/>
      <c r="D557" s="337"/>
      <c r="E557" s="338"/>
      <c r="F557" s="333"/>
    </row>
    <row r="558" spans="1:6" x14ac:dyDescent="0.2">
      <c r="C558" s="336"/>
      <c r="D558" s="337"/>
      <c r="E558" s="338"/>
      <c r="F558" s="333"/>
    </row>
    <row r="559" spans="1:6" x14ac:dyDescent="0.2">
      <c r="C559" s="336"/>
      <c r="D559" s="337"/>
      <c r="E559" s="338"/>
      <c r="F559" s="333"/>
    </row>
    <row r="560" spans="1:6" x14ac:dyDescent="0.2">
      <c r="A560" s="333"/>
      <c r="C560" s="336"/>
      <c r="D560" s="337"/>
      <c r="E560" s="338"/>
      <c r="F560" s="333"/>
    </row>
    <row r="561" spans="1:6" x14ac:dyDescent="0.2">
      <c r="A561" s="333"/>
      <c r="C561" s="336"/>
      <c r="D561" s="337"/>
      <c r="E561" s="338"/>
      <c r="F561" s="333"/>
    </row>
    <row r="562" spans="1:6" x14ac:dyDescent="0.2">
      <c r="A562" s="333"/>
      <c r="C562" s="336"/>
      <c r="D562" s="337"/>
      <c r="E562" s="338"/>
      <c r="F562" s="333"/>
    </row>
    <row r="563" spans="1:6" x14ac:dyDescent="0.2">
      <c r="A563" s="333"/>
      <c r="C563" s="336"/>
      <c r="D563" s="337"/>
      <c r="E563" s="338"/>
      <c r="F563" s="333"/>
    </row>
    <row r="564" spans="1:6" x14ac:dyDescent="0.2">
      <c r="A564" s="333"/>
      <c r="C564" s="336"/>
      <c r="D564" s="337"/>
      <c r="E564" s="338"/>
      <c r="F564" s="333"/>
    </row>
    <row r="565" spans="1:6" x14ac:dyDescent="0.2">
      <c r="A565" s="333"/>
      <c r="C565" s="336"/>
      <c r="D565" s="337"/>
      <c r="E565" s="338"/>
      <c r="F565" s="333"/>
    </row>
    <row r="566" spans="1:6" x14ac:dyDescent="0.2">
      <c r="A566" s="333"/>
      <c r="C566" s="336"/>
      <c r="D566" s="337"/>
      <c r="E566" s="338"/>
      <c r="F566" s="333"/>
    </row>
    <row r="567" spans="1:6" x14ac:dyDescent="0.2">
      <c r="A567" s="333"/>
      <c r="C567" s="336"/>
      <c r="D567" s="337"/>
      <c r="E567" s="338"/>
      <c r="F567" s="333"/>
    </row>
    <row r="568" spans="1:6" x14ac:dyDescent="0.2">
      <c r="A568" s="333"/>
      <c r="C568" s="336"/>
      <c r="D568" s="337"/>
      <c r="E568" s="338"/>
      <c r="F568" s="333"/>
    </row>
    <row r="569" spans="1:6" x14ac:dyDescent="0.2">
      <c r="A569" s="333"/>
      <c r="C569" s="336"/>
      <c r="D569" s="337"/>
      <c r="E569" s="338"/>
      <c r="F569" s="333"/>
    </row>
    <row r="570" spans="1:6" x14ac:dyDescent="0.2">
      <c r="A570" s="333"/>
      <c r="C570" s="336"/>
      <c r="D570" s="337"/>
      <c r="E570" s="338"/>
      <c r="F570" s="333"/>
    </row>
    <row r="571" spans="1:6" x14ac:dyDescent="0.2">
      <c r="A571" s="333"/>
      <c r="C571" s="336"/>
      <c r="D571" s="337"/>
      <c r="E571" s="338"/>
      <c r="F571" s="333"/>
    </row>
    <row r="572" spans="1:6" x14ac:dyDescent="0.2">
      <c r="A572" s="333"/>
      <c r="C572" s="336"/>
      <c r="D572" s="337"/>
      <c r="E572" s="338"/>
      <c r="F572" s="333"/>
    </row>
    <row r="573" spans="1:6" x14ac:dyDescent="0.2">
      <c r="A573" s="333"/>
      <c r="C573" s="336"/>
      <c r="D573" s="337"/>
      <c r="E573" s="338"/>
      <c r="F573" s="333"/>
    </row>
    <row r="574" spans="1:6" x14ac:dyDescent="0.2">
      <c r="A574" s="333"/>
      <c r="C574" s="336"/>
      <c r="D574" s="337"/>
      <c r="E574" s="338"/>
      <c r="F574" s="333"/>
    </row>
    <row r="575" spans="1:6" x14ac:dyDescent="0.2">
      <c r="A575" s="333"/>
      <c r="C575" s="336"/>
      <c r="D575" s="337"/>
      <c r="E575" s="338"/>
      <c r="F575" s="333"/>
    </row>
    <row r="576" spans="1:6" x14ac:dyDescent="0.2">
      <c r="A576" s="333"/>
      <c r="C576" s="336"/>
      <c r="D576" s="337"/>
      <c r="E576" s="338"/>
      <c r="F576" s="333"/>
    </row>
    <row r="577" spans="1:6" x14ac:dyDescent="0.2">
      <c r="A577" s="333"/>
      <c r="C577" s="336"/>
      <c r="D577" s="337"/>
      <c r="E577" s="338"/>
      <c r="F577" s="333"/>
    </row>
    <row r="578" spans="1:6" x14ac:dyDescent="0.2">
      <c r="A578" s="333"/>
      <c r="C578" s="336"/>
      <c r="D578" s="337"/>
      <c r="E578" s="338"/>
      <c r="F578" s="333"/>
    </row>
    <row r="579" spans="1:6" x14ac:dyDescent="0.2">
      <c r="A579" s="333"/>
      <c r="C579" s="336"/>
      <c r="D579" s="337"/>
      <c r="E579" s="338"/>
      <c r="F579" s="333"/>
    </row>
    <row r="580" spans="1:6" x14ac:dyDescent="0.2">
      <c r="A580" s="333"/>
      <c r="C580" s="336"/>
      <c r="D580" s="337"/>
      <c r="E580" s="338"/>
      <c r="F580" s="333"/>
    </row>
    <row r="581" spans="1:6" x14ac:dyDescent="0.2">
      <c r="A581" s="333"/>
      <c r="C581" s="336"/>
      <c r="D581" s="337"/>
      <c r="E581" s="338"/>
      <c r="F581" s="333"/>
    </row>
    <row r="582" spans="1:6" x14ac:dyDescent="0.2">
      <c r="A582" s="333"/>
      <c r="C582" s="336"/>
      <c r="D582" s="337"/>
      <c r="E582" s="338"/>
      <c r="F582" s="333"/>
    </row>
    <row r="583" spans="1:6" x14ac:dyDescent="0.2">
      <c r="A583" s="333"/>
      <c r="C583" s="336"/>
      <c r="D583" s="337"/>
      <c r="E583" s="338"/>
      <c r="F583" s="333"/>
    </row>
    <row r="584" spans="1:6" x14ac:dyDescent="0.2">
      <c r="A584" s="333"/>
      <c r="C584" s="336"/>
      <c r="D584" s="337"/>
      <c r="E584" s="338"/>
      <c r="F584" s="333"/>
    </row>
    <row r="585" spans="1:6" x14ac:dyDescent="0.2">
      <c r="A585" s="333"/>
      <c r="C585" s="336"/>
      <c r="D585" s="337"/>
      <c r="E585" s="338"/>
      <c r="F585" s="333"/>
    </row>
    <row r="586" spans="1:6" x14ac:dyDescent="0.2">
      <c r="A586" s="333"/>
      <c r="C586" s="336"/>
      <c r="D586" s="337"/>
      <c r="E586" s="338"/>
      <c r="F586" s="333"/>
    </row>
    <row r="587" spans="1:6" x14ac:dyDescent="0.2">
      <c r="A587" s="333"/>
      <c r="C587" s="336"/>
      <c r="D587" s="337"/>
      <c r="E587" s="338"/>
      <c r="F587" s="333"/>
    </row>
    <row r="588" spans="1:6" x14ac:dyDescent="0.2">
      <c r="A588" s="333"/>
      <c r="C588" s="336"/>
      <c r="D588" s="337"/>
      <c r="E588" s="338"/>
      <c r="F588" s="333"/>
    </row>
    <row r="589" spans="1:6" x14ac:dyDescent="0.2">
      <c r="A589" s="333"/>
      <c r="C589" s="336"/>
      <c r="D589" s="337"/>
      <c r="E589" s="338"/>
      <c r="F589" s="333"/>
    </row>
    <row r="590" spans="1:6" x14ac:dyDescent="0.2">
      <c r="C590" s="336"/>
      <c r="D590" s="337"/>
      <c r="E590" s="338"/>
      <c r="F590" s="333"/>
    </row>
    <row r="591" spans="1:6" x14ac:dyDescent="0.2">
      <c r="C591" s="336"/>
      <c r="D591" s="337"/>
      <c r="E591" s="338"/>
      <c r="F591" s="333"/>
    </row>
    <row r="592" spans="1:6" x14ac:dyDescent="0.2">
      <c r="C592" s="336"/>
      <c r="D592" s="337"/>
      <c r="E592" s="338"/>
      <c r="F592" s="333"/>
    </row>
    <row r="593" spans="1:6" x14ac:dyDescent="0.2">
      <c r="C593" s="336"/>
      <c r="D593" s="337"/>
      <c r="E593" s="338"/>
      <c r="F593" s="333"/>
    </row>
    <row r="594" spans="1:6" x14ac:dyDescent="0.2">
      <c r="A594" s="333"/>
      <c r="C594" s="336"/>
      <c r="D594" s="337"/>
      <c r="E594" s="338"/>
      <c r="F594" s="333"/>
    </row>
    <row r="595" spans="1:6" x14ac:dyDescent="0.2">
      <c r="A595" s="333"/>
      <c r="C595" s="336"/>
      <c r="D595" s="337"/>
      <c r="E595" s="338"/>
      <c r="F595" s="333"/>
    </row>
    <row r="596" spans="1:6" x14ac:dyDescent="0.2">
      <c r="A596" s="333"/>
      <c r="C596" s="336"/>
      <c r="D596" s="337"/>
      <c r="E596" s="338"/>
      <c r="F596" s="333"/>
    </row>
    <row r="597" spans="1:6" x14ac:dyDescent="0.2">
      <c r="A597" s="333"/>
      <c r="C597" s="336"/>
      <c r="D597" s="337"/>
      <c r="E597" s="338"/>
      <c r="F597" s="333"/>
    </row>
    <row r="598" spans="1:6" x14ac:dyDescent="0.2">
      <c r="A598" s="333"/>
      <c r="C598" s="336"/>
      <c r="D598" s="337"/>
      <c r="E598" s="338"/>
      <c r="F598" s="333"/>
    </row>
    <row r="599" spans="1:6" x14ac:dyDescent="0.2">
      <c r="F599" s="333"/>
    </row>
  </sheetData>
  <mergeCells count="5">
    <mergeCell ref="A1:F1"/>
    <mergeCell ref="A2:F2"/>
    <mergeCell ref="A37:D37"/>
    <mergeCell ref="A135:B135"/>
    <mergeCell ref="A3:F3"/>
  </mergeCells>
  <phoneticPr fontId="41" type="noConversion"/>
  <pageMargins left="0.39370078740157483" right="0.27559055118110237" top="0.74803149606299213" bottom="0.74803149606299213" header="0.31496062992125984" footer="0.31496062992125984"/>
  <pageSetup paperSize="9" orientation="portrait" r:id="rId1"/>
  <headerFooter>
    <oddFooter>&amp;R&amp;P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sheetPr>
  <dimension ref="A1:IC591"/>
  <sheetViews>
    <sheetView zoomScaleNormal="100" workbookViewId="0">
      <selection activeCell="D24" sqref="D24"/>
    </sheetView>
  </sheetViews>
  <sheetFormatPr baseColWidth="10" defaultColWidth="11.42578125" defaultRowHeight="12" x14ac:dyDescent="0.2"/>
  <cols>
    <col min="1" max="1" width="8.140625" style="336" customWidth="1"/>
    <col min="2" max="2" width="67" style="333" customWidth="1"/>
    <col min="3" max="3" width="5.7109375" style="339" customWidth="1"/>
    <col min="4" max="4" width="24.140625" style="340" customWidth="1"/>
    <col min="5" max="5" width="24.28515625" style="338" customWidth="1"/>
    <col min="6" max="6" width="0" style="333" hidden="1" customWidth="1"/>
    <col min="7" max="7" width="7.7109375" style="333" customWidth="1"/>
    <col min="8" max="16384" width="11.42578125" style="333"/>
  </cols>
  <sheetData>
    <row r="1" spans="1:237" customFormat="1" ht="29.25" customHeight="1" x14ac:dyDescent="0.25">
      <c r="A1" s="812" t="str">
        <f>+'chap 5 CDQ'!A1:F1</f>
        <v>PROJET DE CONSTRUCTION DU SIEGE L'AUTORITE DE REGULATION DE L'ELECTRICITE DU BENIN (ARE)</v>
      </c>
      <c r="B1" s="812"/>
      <c r="C1" s="812"/>
      <c r="D1" s="812"/>
      <c r="E1" s="812"/>
    </row>
    <row r="2" spans="1:237" customFormat="1" ht="23.25" customHeight="1" x14ac:dyDescent="0.3">
      <c r="A2" s="813" t="s">
        <v>324</v>
      </c>
      <c r="B2" s="813"/>
      <c r="C2" s="813"/>
      <c r="D2" s="813"/>
      <c r="E2" s="813"/>
    </row>
    <row r="3" spans="1:237" customFormat="1" ht="25.5" customHeight="1" x14ac:dyDescent="0.25">
      <c r="A3" s="814" t="s">
        <v>1655</v>
      </c>
      <c r="B3" s="814"/>
      <c r="C3" s="814"/>
      <c r="D3" s="814"/>
      <c r="E3" s="814"/>
      <c r="F3" s="372"/>
    </row>
    <row r="4" spans="1:237" s="171" customFormat="1" ht="27" customHeight="1" x14ac:dyDescent="0.25">
      <c r="A4" s="857" t="s">
        <v>54</v>
      </c>
      <c r="B4" s="857" t="s">
        <v>55</v>
      </c>
      <c r="C4" s="857" t="s">
        <v>15</v>
      </c>
      <c r="D4" s="751" t="s">
        <v>3</v>
      </c>
      <c r="E4" s="772" t="s">
        <v>56</v>
      </c>
      <c r="G4" s="172"/>
      <c r="H4" s="172"/>
      <c r="I4" s="172"/>
      <c r="J4" s="172"/>
      <c r="K4" s="172"/>
      <c r="L4" s="172"/>
      <c r="M4" s="172"/>
      <c r="N4" s="172"/>
      <c r="O4" s="172"/>
      <c r="P4" s="172"/>
      <c r="Q4" s="172"/>
      <c r="R4" s="172"/>
      <c r="S4" s="172"/>
      <c r="T4" s="172"/>
      <c r="U4" s="172"/>
      <c r="V4" s="172"/>
      <c r="W4" s="172"/>
      <c r="X4" s="172"/>
      <c r="Y4" s="172"/>
      <c r="Z4" s="172"/>
      <c r="AA4" s="172"/>
      <c r="AB4" s="172"/>
      <c r="AC4" s="172"/>
      <c r="AD4" s="172"/>
      <c r="AE4" s="172"/>
      <c r="AF4" s="172"/>
      <c r="AG4" s="172"/>
      <c r="AH4" s="172"/>
      <c r="AI4" s="172"/>
      <c r="AJ4" s="172"/>
      <c r="AK4" s="172"/>
      <c r="AL4" s="172"/>
      <c r="AM4" s="172"/>
      <c r="AN4" s="172"/>
      <c r="AO4" s="172"/>
      <c r="AP4" s="172"/>
      <c r="AQ4" s="172"/>
      <c r="AR4" s="172"/>
      <c r="AS4" s="172"/>
      <c r="AT4" s="172"/>
      <c r="AU4" s="172"/>
      <c r="AV4" s="172"/>
      <c r="AW4" s="172"/>
      <c r="AX4" s="172"/>
      <c r="AY4" s="172"/>
      <c r="AZ4" s="172"/>
      <c r="BA4" s="172"/>
      <c r="BB4" s="172"/>
      <c r="BC4" s="172"/>
      <c r="BD4" s="172"/>
      <c r="BE4" s="172"/>
      <c r="BF4" s="172"/>
      <c r="BG4" s="172"/>
      <c r="BH4" s="172"/>
      <c r="BI4" s="172"/>
      <c r="BJ4" s="172"/>
      <c r="BK4" s="172"/>
      <c r="BL4" s="172"/>
      <c r="BM4" s="172"/>
      <c r="BN4" s="172"/>
      <c r="BO4" s="172"/>
      <c r="BP4" s="172"/>
      <c r="BQ4" s="172"/>
      <c r="BR4" s="172"/>
      <c r="BS4" s="172"/>
      <c r="BT4" s="172"/>
      <c r="BU4" s="172"/>
      <c r="BV4" s="172"/>
      <c r="BW4" s="172"/>
      <c r="BX4" s="172"/>
      <c r="BY4" s="172"/>
      <c r="BZ4" s="172"/>
      <c r="CA4" s="172"/>
      <c r="CB4" s="172"/>
      <c r="CC4" s="172"/>
      <c r="CD4" s="172"/>
      <c r="CE4" s="172"/>
      <c r="CF4" s="172"/>
      <c r="CG4" s="172"/>
      <c r="CH4" s="172"/>
      <c r="CI4" s="172"/>
      <c r="CJ4" s="172"/>
      <c r="CK4" s="172"/>
      <c r="CL4" s="172"/>
      <c r="CM4" s="172"/>
      <c r="CN4" s="172"/>
      <c r="CO4" s="172"/>
      <c r="CP4" s="172"/>
      <c r="CQ4" s="172"/>
      <c r="CR4" s="172"/>
      <c r="CS4" s="172"/>
      <c r="CT4" s="172"/>
      <c r="CU4" s="172"/>
      <c r="CV4" s="172"/>
      <c r="CW4" s="172"/>
      <c r="CX4" s="172"/>
      <c r="CY4" s="172"/>
      <c r="CZ4" s="172"/>
      <c r="DA4" s="172"/>
      <c r="DB4" s="172"/>
      <c r="DC4" s="172"/>
      <c r="DD4" s="172"/>
      <c r="DE4" s="172"/>
      <c r="DF4" s="172"/>
      <c r="DG4" s="172"/>
      <c r="DH4" s="172"/>
      <c r="DI4" s="172"/>
      <c r="DJ4" s="172"/>
      <c r="DK4" s="172"/>
      <c r="DL4" s="172"/>
      <c r="DM4" s="172"/>
      <c r="DN4" s="172"/>
      <c r="DO4" s="172"/>
      <c r="DP4" s="172"/>
      <c r="DQ4" s="172"/>
      <c r="DR4" s="172"/>
      <c r="DS4" s="172"/>
      <c r="DT4" s="172"/>
      <c r="DU4" s="172"/>
      <c r="DV4" s="172"/>
      <c r="DW4" s="172"/>
      <c r="DX4" s="172"/>
      <c r="DY4" s="172"/>
      <c r="DZ4" s="172"/>
      <c r="EA4" s="172"/>
      <c r="EB4" s="172"/>
      <c r="EC4" s="172"/>
      <c r="ED4" s="172"/>
      <c r="EE4" s="172"/>
      <c r="EF4" s="172"/>
      <c r="EG4" s="172"/>
      <c r="EH4" s="172"/>
      <c r="EI4" s="172"/>
      <c r="EJ4" s="172"/>
      <c r="EK4" s="172"/>
      <c r="EL4" s="172"/>
      <c r="EM4" s="172"/>
      <c r="EN4" s="172"/>
      <c r="EO4" s="172"/>
      <c r="EP4" s="172"/>
      <c r="EQ4" s="172"/>
      <c r="ER4" s="172"/>
      <c r="ES4" s="172"/>
      <c r="ET4" s="172"/>
      <c r="EU4" s="172"/>
      <c r="EV4" s="172"/>
      <c r="EW4" s="172"/>
      <c r="EX4" s="172"/>
      <c r="EY4" s="172"/>
      <c r="EZ4" s="172"/>
      <c r="FA4" s="172"/>
      <c r="FB4" s="172"/>
      <c r="FC4" s="172"/>
      <c r="FD4" s="172"/>
      <c r="FE4" s="172"/>
      <c r="FF4" s="172"/>
      <c r="FG4" s="172"/>
      <c r="FH4" s="172"/>
      <c r="FI4" s="172"/>
      <c r="FJ4" s="172"/>
      <c r="FK4" s="172"/>
      <c r="FL4" s="172"/>
      <c r="FM4" s="172"/>
      <c r="FN4" s="172"/>
      <c r="FO4" s="172"/>
      <c r="FP4" s="172"/>
      <c r="FQ4" s="172"/>
      <c r="FR4" s="172"/>
      <c r="FS4" s="172"/>
      <c r="FT4" s="172"/>
      <c r="FU4" s="172"/>
      <c r="FV4" s="172"/>
      <c r="FW4" s="172"/>
      <c r="FX4" s="172"/>
      <c r="FY4" s="172"/>
      <c r="FZ4" s="172"/>
      <c r="GA4" s="172"/>
      <c r="GB4" s="172"/>
      <c r="GC4" s="172"/>
      <c r="GD4" s="172"/>
      <c r="GE4" s="172"/>
      <c r="GF4" s="172"/>
      <c r="GG4" s="172"/>
      <c r="GH4" s="172"/>
      <c r="GI4" s="172"/>
      <c r="GJ4" s="172"/>
      <c r="GK4" s="172"/>
      <c r="GL4" s="172"/>
      <c r="GM4" s="172"/>
      <c r="GN4" s="172"/>
      <c r="GO4" s="172"/>
      <c r="GP4" s="172"/>
      <c r="GQ4" s="172"/>
      <c r="GR4" s="172"/>
      <c r="GS4" s="172"/>
      <c r="GT4" s="172"/>
      <c r="GU4" s="172"/>
      <c r="GV4" s="172"/>
      <c r="GW4" s="172"/>
      <c r="GX4" s="172"/>
      <c r="GY4" s="172"/>
      <c r="GZ4" s="172"/>
      <c r="HA4" s="172"/>
      <c r="HB4" s="172"/>
      <c r="HC4" s="172"/>
      <c r="HD4" s="172"/>
      <c r="HE4" s="172"/>
      <c r="HF4" s="172"/>
      <c r="HG4" s="172"/>
      <c r="HH4" s="172"/>
      <c r="HI4" s="172"/>
      <c r="HJ4" s="172"/>
      <c r="HK4" s="172"/>
      <c r="HL4" s="172"/>
      <c r="HM4" s="172"/>
      <c r="HN4" s="172"/>
      <c r="HO4" s="172"/>
      <c r="HP4" s="172"/>
      <c r="HQ4" s="172"/>
      <c r="HR4" s="172"/>
      <c r="HS4" s="172"/>
      <c r="HT4" s="172"/>
      <c r="HU4" s="172"/>
      <c r="HV4" s="172"/>
      <c r="HW4" s="172"/>
      <c r="HX4" s="172"/>
      <c r="HY4" s="172"/>
      <c r="HZ4" s="172"/>
      <c r="IA4" s="172"/>
      <c r="IB4" s="172"/>
      <c r="IC4" s="172"/>
    </row>
    <row r="5" spans="1:237" s="171" customFormat="1" ht="27" customHeight="1" x14ac:dyDescent="0.25">
      <c r="A5" s="858"/>
      <c r="B5" s="858"/>
      <c r="C5" s="858"/>
      <c r="D5" s="751" t="s">
        <v>1653</v>
      </c>
      <c r="E5" s="772" t="s">
        <v>1654</v>
      </c>
      <c r="G5" s="172"/>
      <c r="H5" s="172"/>
      <c r="I5" s="172"/>
      <c r="J5" s="172"/>
      <c r="K5" s="172"/>
      <c r="L5" s="172"/>
      <c r="M5" s="172"/>
      <c r="N5" s="172"/>
      <c r="O5" s="172"/>
      <c r="P5" s="172"/>
      <c r="Q5" s="172"/>
      <c r="R5" s="172"/>
      <c r="S5" s="172"/>
      <c r="T5" s="172"/>
      <c r="U5" s="172"/>
      <c r="V5" s="172"/>
      <c r="W5" s="172"/>
      <c r="X5" s="172"/>
      <c r="Y5" s="172"/>
      <c r="Z5" s="172"/>
      <c r="AA5" s="172"/>
      <c r="AB5" s="172"/>
      <c r="AC5" s="172"/>
      <c r="AD5" s="172"/>
      <c r="AE5" s="172"/>
      <c r="AF5" s="172"/>
      <c r="AG5" s="172"/>
      <c r="AH5" s="172"/>
      <c r="AI5" s="172"/>
      <c r="AJ5" s="172"/>
      <c r="AK5" s="172"/>
      <c r="AL5" s="172"/>
      <c r="AM5" s="172"/>
      <c r="AN5" s="172"/>
      <c r="AO5" s="172"/>
      <c r="AP5" s="172"/>
      <c r="AQ5" s="172"/>
      <c r="AR5" s="172"/>
      <c r="AS5" s="172"/>
      <c r="AT5" s="172"/>
      <c r="AU5" s="172"/>
      <c r="AV5" s="172"/>
      <c r="AW5" s="172"/>
      <c r="AX5" s="172"/>
      <c r="AY5" s="172"/>
      <c r="AZ5" s="172"/>
      <c r="BA5" s="172"/>
      <c r="BB5" s="172"/>
      <c r="BC5" s="172"/>
      <c r="BD5" s="172"/>
      <c r="BE5" s="172"/>
      <c r="BF5" s="172"/>
      <c r="BG5" s="172"/>
      <c r="BH5" s="172"/>
      <c r="BI5" s="172"/>
      <c r="BJ5" s="172"/>
      <c r="BK5" s="172"/>
      <c r="BL5" s="172"/>
      <c r="BM5" s="172"/>
      <c r="BN5" s="172"/>
      <c r="BO5" s="172"/>
      <c r="BP5" s="172"/>
      <c r="BQ5" s="172"/>
      <c r="BR5" s="172"/>
      <c r="BS5" s="172"/>
      <c r="BT5" s="172"/>
      <c r="BU5" s="172"/>
      <c r="BV5" s="172"/>
      <c r="BW5" s="172"/>
      <c r="BX5" s="172"/>
      <c r="BY5" s="172"/>
      <c r="BZ5" s="172"/>
      <c r="CA5" s="172"/>
      <c r="CB5" s="172"/>
      <c r="CC5" s="172"/>
      <c r="CD5" s="172"/>
      <c r="CE5" s="172"/>
      <c r="CF5" s="172"/>
      <c r="CG5" s="172"/>
      <c r="CH5" s="172"/>
      <c r="CI5" s="172"/>
      <c r="CJ5" s="172"/>
      <c r="CK5" s="172"/>
      <c r="CL5" s="172"/>
      <c r="CM5" s="172"/>
      <c r="CN5" s="172"/>
      <c r="CO5" s="172"/>
      <c r="CP5" s="172"/>
      <c r="CQ5" s="172"/>
      <c r="CR5" s="172"/>
      <c r="CS5" s="172"/>
      <c r="CT5" s="172"/>
      <c r="CU5" s="172"/>
      <c r="CV5" s="172"/>
      <c r="CW5" s="172"/>
      <c r="CX5" s="172"/>
      <c r="CY5" s="172"/>
      <c r="CZ5" s="172"/>
      <c r="DA5" s="172"/>
      <c r="DB5" s="172"/>
      <c r="DC5" s="172"/>
      <c r="DD5" s="172"/>
      <c r="DE5" s="172"/>
      <c r="DF5" s="172"/>
      <c r="DG5" s="172"/>
      <c r="DH5" s="172"/>
      <c r="DI5" s="172"/>
      <c r="DJ5" s="172"/>
      <c r="DK5" s="172"/>
      <c r="DL5" s="172"/>
      <c r="DM5" s="172"/>
      <c r="DN5" s="172"/>
      <c r="DO5" s="172"/>
      <c r="DP5" s="172"/>
      <c r="DQ5" s="172"/>
      <c r="DR5" s="172"/>
      <c r="DS5" s="172"/>
      <c r="DT5" s="172"/>
      <c r="DU5" s="172"/>
      <c r="DV5" s="172"/>
      <c r="DW5" s="172"/>
      <c r="DX5" s="172"/>
      <c r="DY5" s="172"/>
      <c r="DZ5" s="172"/>
      <c r="EA5" s="172"/>
      <c r="EB5" s="172"/>
      <c r="EC5" s="172"/>
      <c r="ED5" s="172"/>
      <c r="EE5" s="172"/>
      <c r="EF5" s="172"/>
      <c r="EG5" s="172"/>
      <c r="EH5" s="172"/>
      <c r="EI5" s="172"/>
      <c r="EJ5" s="172"/>
      <c r="EK5" s="172"/>
      <c r="EL5" s="172"/>
      <c r="EM5" s="172"/>
      <c r="EN5" s="172"/>
      <c r="EO5" s="172"/>
      <c r="EP5" s="172"/>
      <c r="EQ5" s="172"/>
      <c r="ER5" s="172"/>
      <c r="ES5" s="172"/>
      <c r="ET5" s="172"/>
      <c r="EU5" s="172"/>
      <c r="EV5" s="172"/>
      <c r="EW5" s="172"/>
      <c r="EX5" s="172"/>
      <c r="EY5" s="172"/>
      <c r="EZ5" s="172"/>
      <c r="FA5" s="172"/>
      <c r="FB5" s="172"/>
      <c r="FC5" s="172"/>
      <c r="FD5" s="172"/>
      <c r="FE5" s="172"/>
      <c r="FF5" s="172"/>
      <c r="FG5" s="172"/>
      <c r="FH5" s="172"/>
      <c r="FI5" s="172"/>
      <c r="FJ5" s="172"/>
      <c r="FK5" s="172"/>
      <c r="FL5" s="172"/>
      <c r="FM5" s="172"/>
      <c r="FN5" s="172"/>
      <c r="FO5" s="172"/>
      <c r="FP5" s="172"/>
      <c r="FQ5" s="172"/>
      <c r="FR5" s="172"/>
      <c r="FS5" s="172"/>
      <c r="FT5" s="172"/>
      <c r="FU5" s="172"/>
      <c r="FV5" s="172"/>
      <c r="FW5" s="172"/>
      <c r="FX5" s="172"/>
      <c r="FY5" s="172"/>
      <c r="FZ5" s="172"/>
      <c r="GA5" s="172"/>
      <c r="GB5" s="172"/>
      <c r="GC5" s="172"/>
      <c r="GD5" s="172"/>
      <c r="GE5" s="172"/>
      <c r="GF5" s="172"/>
      <c r="GG5" s="172"/>
      <c r="GH5" s="172"/>
      <c r="GI5" s="172"/>
      <c r="GJ5" s="172"/>
      <c r="GK5" s="172"/>
      <c r="GL5" s="172"/>
      <c r="GM5" s="172"/>
      <c r="GN5" s="172"/>
      <c r="GO5" s="172"/>
      <c r="GP5" s="172"/>
      <c r="GQ5" s="172"/>
      <c r="GR5" s="172"/>
      <c r="GS5" s="172"/>
      <c r="GT5" s="172"/>
      <c r="GU5" s="172"/>
      <c r="GV5" s="172"/>
      <c r="GW5" s="172"/>
      <c r="GX5" s="172"/>
      <c r="GY5" s="172"/>
      <c r="GZ5" s="172"/>
      <c r="HA5" s="172"/>
      <c r="HB5" s="172"/>
      <c r="HC5" s="172"/>
      <c r="HD5" s="172"/>
      <c r="HE5" s="172"/>
      <c r="HF5" s="172"/>
      <c r="HG5" s="172"/>
      <c r="HH5" s="172"/>
      <c r="HI5" s="172"/>
      <c r="HJ5" s="172"/>
      <c r="HK5" s="172"/>
      <c r="HL5" s="172"/>
      <c r="HM5" s="172"/>
      <c r="HN5" s="172"/>
      <c r="HO5" s="172"/>
      <c r="HP5" s="172"/>
      <c r="HQ5" s="172"/>
      <c r="HR5" s="172"/>
      <c r="HS5" s="172"/>
      <c r="HT5" s="172"/>
      <c r="HU5" s="172"/>
      <c r="HV5" s="172"/>
      <c r="HW5" s="172"/>
      <c r="HX5" s="172"/>
      <c r="HY5" s="172"/>
      <c r="HZ5" s="172"/>
      <c r="IA5" s="172"/>
      <c r="IB5" s="172"/>
      <c r="IC5" s="172"/>
    </row>
    <row r="6" spans="1:237" ht="15.75" x14ac:dyDescent="0.2">
      <c r="A6" s="696" t="s">
        <v>1047</v>
      </c>
      <c r="B6" s="696" t="s">
        <v>448</v>
      </c>
      <c r="C6" s="631"/>
      <c r="D6" s="631"/>
      <c r="E6" s="631"/>
    </row>
    <row r="7" spans="1:237" ht="16.5" x14ac:dyDescent="0.3">
      <c r="A7" s="696" t="s">
        <v>1048</v>
      </c>
      <c r="B7" s="633" t="s">
        <v>449</v>
      </c>
      <c r="C7" s="634"/>
      <c r="D7" s="630"/>
      <c r="E7" s="629"/>
    </row>
    <row r="8" spans="1:237" ht="16.5" x14ac:dyDescent="0.3">
      <c r="A8" s="697" t="s">
        <v>1049</v>
      </c>
      <c r="B8" s="637" t="s">
        <v>450</v>
      </c>
      <c r="C8" s="637" t="s">
        <v>46</v>
      </c>
      <c r="D8" s="638"/>
      <c r="E8" s="638"/>
    </row>
    <row r="9" spans="1:237" ht="16.5" x14ac:dyDescent="0.3">
      <c r="A9" s="697" t="s">
        <v>1050</v>
      </c>
      <c r="B9" s="634" t="s">
        <v>451</v>
      </c>
      <c r="C9" s="636"/>
      <c r="D9" s="629"/>
      <c r="E9" s="629"/>
    </row>
    <row r="10" spans="1:237" ht="49.5" x14ac:dyDescent="0.3">
      <c r="A10" s="694"/>
      <c r="B10" s="695" t="s">
        <v>1022</v>
      </c>
      <c r="C10" s="632" t="s">
        <v>96</v>
      </c>
      <c r="D10" s="630"/>
      <c r="E10" s="630"/>
    </row>
    <row r="11" spans="1:237" ht="16.5" x14ac:dyDescent="0.3">
      <c r="A11" s="697" t="s">
        <v>1051</v>
      </c>
      <c r="B11" s="634" t="s">
        <v>453</v>
      </c>
      <c r="C11" s="632" t="s">
        <v>46</v>
      </c>
      <c r="D11" s="629"/>
      <c r="E11" s="630"/>
    </row>
    <row r="12" spans="1:237" ht="66" x14ac:dyDescent="0.3">
      <c r="A12" s="697" t="s">
        <v>1052</v>
      </c>
      <c r="B12" s="633" t="s">
        <v>1023</v>
      </c>
      <c r="C12" s="632" t="s">
        <v>96</v>
      </c>
      <c r="D12" s="630"/>
      <c r="E12" s="630"/>
    </row>
    <row r="13" spans="1:237" ht="115.5" x14ac:dyDescent="0.3">
      <c r="A13" s="697" t="s">
        <v>1053</v>
      </c>
      <c r="B13" s="633" t="s">
        <v>1024</v>
      </c>
      <c r="C13" s="632" t="s">
        <v>96</v>
      </c>
      <c r="D13" s="630"/>
      <c r="E13" s="630"/>
    </row>
    <row r="14" spans="1:237" s="331" customFormat="1" ht="49.5" x14ac:dyDescent="0.3">
      <c r="A14" s="697" t="s">
        <v>1054</v>
      </c>
      <c r="B14" s="641" t="s">
        <v>454</v>
      </c>
      <c r="C14" s="642" t="s">
        <v>15</v>
      </c>
      <c r="D14" s="630"/>
      <c r="E14" s="643"/>
    </row>
    <row r="15" spans="1:237" ht="66" x14ac:dyDescent="0.3">
      <c r="A15" s="697" t="s">
        <v>1055</v>
      </c>
      <c r="B15" s="633" t="s">
        <v>1025</v>
      </c>
      <c r="C15" s="632" t="s">
        <v>96</v>
      </c>
      <c r="D15" s="630"/>
      <c r="E15" s="630"/>
    </row>
    <row r="16" spans="1:237" ht="36" customHeight="1" x14ac:dyDescent="0.3">
      <c r="A16" s="697" t="s">
        <v>1056</v>
      </c>
      <c r="B16" s="633" t="s">
        <v>536</v>
      </c>
      <c r="C16" s="634" t="s">
        <v>96</v>
      </c>
      <c r="D16" s="630"/>
      <c r="E16" s="630"/>
    </row>
    <row r="17" spans="1:7" ht="16.5" x14ac:dyDescent="0.3">
      <c r="A17" s="636"/>
      <c r="B17" s="640"/>
      <c r="C17" s="636"/>
      <c r="D17" s="629"/>
      <c r="E17" s="629"/>
    </row>
    <row r="18" spans="1:7" ht="16.5" x14ac:dyDescent="0.3">
      <c r="A18" s="636"/>
      <c r="B18" s="645" t="s">
        <v>456</v>
      </c>
      <c r="C18" s="636"/>
      <c r="D18" s="630"/>
      <c r="E18" s="630"/>
    </row>
    <row r="19" spans="1:7" ht="16.5" x14ac:dyDescent="0.3">
      <c r="A19" s="696" t="s">
        <v>1057</v>
      </c>
      <c r="B19" s="646" t="s">
        <v>457</v>
      </c>
      <c r="C19" s="640"/>
      <c r="D19" s="629"/>
      <c r="E19" s="630"/>
    </row>
    <row r="20" spans="1:7" ht="82.5" x14ac:dyDescent="0.3">
      <c r="A20" s="697" t="s">
        <v>1058</v>
      </c>
      <c r="B20" s="647" t="s">
        <v>1026</v>
      </c>
      <c r="C20" s="634" t="s">
        <v>96</v>
      </c>
      <c r="D20" s="630"/>
      <c r="E20" s="630"/>
    </row>
    <row r="21" spans="1:7" ht="99" x14ac:dyDescent="0.3">
      <c r="A21" s="697" t="s">
        <v>1059</v>
      </c>
      <c r="B21" s="647" t="s">
        <v>1027</v>
      </c>
      <c r="C21" s="634" t="s">
        <v>96</v>
      </c>
      <c r="D21" s="630"/>
      <c r="E21" s="630"/>
    </row>
    <row r="22" spans="1:7" ht="99" x14ac:dyDescent="0.3">
      <c r="A22" s="697" t="s">
        <v>1060</v>
      </c>
      <c r="B22" s="647" t="s">
        <v>1028</v>
      </c>
      <c r="C22" s="632" t="s">
        <v>96</v>
      </c>
      <c r="D22" s="630"/>
      <c r="E22" s="630"/>
    </row>
    <row r="23" spans="1:7" ht="66" x14ac:dyDescent="0.3">
      <c r="A23" s="697" t="s">
        <v>1061</v>
      </c>
      <c r="B23" s="647" t="s">
        <v>1029</v>
      </c>
      <c r="C23" s="632" t="s">
        <v>96</v>
      </c>
      <c r="D23" s="630"/>
      <c r="E23" s="630"/>
    </row>
    <row r="24" spans="1:7" ht="66" x14ac:dyDescent="0.3">
      <c r="A24" s="697" t="s">
        <v>1062</v>
      </c>
      <c r="B24" s="647" t="s">
        <v>1030</v>
      </c>
      <c r="C24" s="632" t="s">
        <v>96</v>
      </c>
      <c r="D24" s="630"/>
      <c r="E24" s="630"/>
    </row>
    <row r="25" spans="1:7" ht="16.5" x14ac:dyDescent="0.3">
      <c r="A25" s="636"/>
      <c r="B25" s="645" t="s">
        <v>458</v>
      </c>
      <c r="C25" s="636"/>
      <c r="D25" s="630"/>
      <c r="E25" s="629"/>
    </row>
    <row r="26" spans="1:7" ht="16.5" x14ac:dyDescent="0.3">
      <c r="A26" s="696" t="s">
        <v>1063</v>
      </c>
      <c r="B26" s="646" t="s">
        <v>459</v>
      </c>
      <c r="C26" s="634"/>
      <c r="D26" s="630"/>
      <c r="E26" s="630"/>
    </row>
    <row r="27" spans="1:7" ht="16.5" x14ac:dyDescent="0.3">
      <c r="A27" s="696" t="s">
        <v>1064</v>
      </c>
      <c r="B27" s="646" t="s">
        <v>460</v>
      </c>
      <c r="C27" s="634"/>
      <c r="D27" s="630"/>
      <c r="E27" s="630"/>
    </row>
    <row r="28" spans="1:7" ht="49.5" x14ac:dyDescent="0.2">
      <c r="A28" s="697" t="s">
        <v>1065</v>
      </c>
      <c r="B28" s="649" t="s">
        <v>461</v>
      </c>
      <c r="C28" s="642" t="s">
        <v>15</v>
      </c>
      <c r="D28" s="650"/>
      <c r="E28" s="650"/>
    </row>
    <row r="29" spans="1:7" ht="181.5" x14ac:dyDescent="0.2">
      <c r="A29" s="697" t="s">
        <v>1066</v>
      </c>
      <c r="B29" s="649" t="s">
        <v>1031</v>
      </c>
      <c r="C29" s="642" t="s">
        <v>96</v>
      </c>
      <c r="D29" s="650"/>
      <c r="E29" s="650"/>
    </row>
    <row r="30" spans="1:7" ht="115.5" x14ac:dyDescent="0.3">
      <c r="A30" s="697" t="s">
        <v>1067</v>
      </c>
      <c r="B30" s="647" t="s">
        <v>1032</v>
      </c>
      <c r="C30" s="642" t="s">
        <v>96</v>
      </c>
      <c r="D30" s="629"/>
      <c r="E30" s="629"/>
    </row>
    <row r="31" spans="1:7" s="344" customFormat="1" ht="16.5" x14ac:dyDescent="0.3">
      <c r="A31" s="636"/>
      <c r="B31" s="651"/>
      <c r="C31" s="652"/>
      <c r="D31" s="653"/>
      <c r="E31" s="653"/>
      <c r="F31" s="333"/>
      <c r="G31" s="345"/>
    </row>
    <row r="32" spans="1:7" ht="16.899999999999999" customHeight="1" x14ac:dyDescent="0.3">
      <c r="A32" s="696" t="s">
        <v>1068</v>
      </c>
      <c r="B32" s="646" t="s">
        <v>462</v>
      </c>
      <c r="C32" s="634"/>
      <c r="D32" s="630"/>
      <c r="E32" s="630"/>
    </row>
    <row r="33" spans="1:9" s="344" customFormat="1" ht="19.5" customHeight="1" x14ac:dyDescent="0.3">
      <c r="A33" s="697" t="s">
        <v>1069</v>
      </c>
      <c r="B33" s="637" t="s">
        <v>463</v>
      </c>
      <c r="C33" s="637" t="s">
        <v>46</v>
      </c>
      <c r="D33" s="638"/>
      <c r="E33" s="638"/>
    </row>
    <row r="34" spans="1:9" ht="16.5" x14ac:dyDescent="0.3">
      <c r="A34" s="697" t="s">
        <v>1070</v>
      </c>
      <c r="B34" s="634" t="s">
        <v>451</v>
      </c>
      <c r="C34" s="636"/>
      <c r="D34" s="629"/>
      <c r="E34" s="629"/>
    </row>
    <row r="35" spans="1:9" ht="16.5" x14ac:dyDescent="0.3">
      <c r="A35" s="697"/>
      <c r="B35" s="634" t="s">
        <v>452</v>
      </c>
      <c r="C35" s="632" t="s">
        <v>96</v>
      </c>
      <c r="D35" s="630"/>
      <c r="E35" s="655"/>
    </row>
    <row r="36" spans="1:9" ht="33" x14ac:dyDescent="0.3">
      <c r="A36" s="697" t="s">
        <v>1071</v>
      </c>
      <c r="B36" s="633" t="s">
        <v>537</v>
      </c>
      <c r="C36" s="635" t="s">
        <v>96</v>
      </c>
      <c r="D36" s="657"/>
      <c r="E36" s="658"/>
    </row>
    <row r="37" spans="1:9" ht="16.5" x14ac:dyDescent="0.3">
      <c r="A37" s="636"/>
      <c r="B37" s="645" t="s">
        <v>464</v>
      </c>
      <c r="C37" s="636"/>
      <c r="D37" s="630"/>
      <c r="E37" s="630"/>
      <c r="F37" s="346"/>
      <c r="I37" s="338"/>
    </row>
    <row r="38" spans="1:9" ht="16.5" x14ac:dyDescent="0.3">
      <c r="A38" s="853" t="s">
        <v>465</v>
      </c>
      <c r="B38" s="853"/>
      <c r="C38" s="853"/>
      <c r="D38" s="630"/>
      <c r="E38" s="630"/>
      <c r="F38" s="346"/>
      <c r="I38" s="338"/>
    </row>
    <row r="39" spans="1:9" ht="16.5" customHeight="1" x14ac:dyDescent="0.2">
      <c r="A39" s="696" t="s">
        <v>1072</v>
      </c>
      <c r="B39" s="635" t="s">
        <v>467</v>
      </c>
      <c r="C39" s="659"/>
      <c r="D39" s="659"/>
      <c r="E39" s="659"/>
      <c r="F39" s="341"/>
    </row>
    <row r="40" spans="1:9" ht="16.5" customHeight="1" x14ac:dyDescent="0.3">
      <c r="A40" s="697" t="s">
        <v>1073</v>
      </c>
      <c r="B40" s="660" t="s">
        <v>468</v>
      </c>
      <c r="C40" s="652"/>
      <c r="D40" s="653"/>
      <c r="E40" s="653"/>
      <c r="F40" s="341"/>
    </row>
    <row r="41" spans="1:9" ht="49.5" x14ac:dyDescent="0.3">
      <c r="A41" s="697" t="s">
        <v>1074</v>
      </c>
      <c r="B41" s="647" t="s">
        <v>1033</v>
      </c>
      <c r="C41" s="635" t="s">
        <v>96</v>
      </c>
      <c r="D41" s="630"/>
      <c r="E41" s="650"/>
      <c r="F41" s="341"/>
    </row>
    <row r="42" spans="1:9" ht="16.5" customHeight="1" x14ac:dyDescent="0.3">
      <c r="A42" s="697" t="s">
        <v>1075</v>
      </c>
      <c r="B42" s="647" t="s">
        <v>1034</v>
      </c>
      <c r="C42" s="635" t="s">
        <v>96</v>
      </c>
      <c r="D42" s="630"/>
      <c r="E42" s="650"/>
      <c r="F42" s="341"/>
    </row>
    <row r="43" spans="1:9" ht="66" x14ac:dyDescent="0.3">
      <c r="A43" s="697" t="s">
        <v>1076</v>
      </c>
      <c r="B43" s="647" t="s">
        <v>1035</v>
      </c>
      <c r="C43" s="635" t="s">
        <v>96</v>
      </c>
      <c r="D43" s="630"/>
      <c r="E43" s="661"/>
    </row>
    <row r="44" spans="1:9" ht="82.5" x14ac:dyDescent="0.3">
      <c r="A44" s="697" t="s">
        <v>1077</v>
      </c>
      <c r="B44" s="647" t="s">
        <v>1036</v>
      </c>
      <c r="C44" s="635" t="s">
        <v>96</v>
      </c>
      <c r="D44" s="630"/>
      <c r="E44" s="650"/>
    </row>
    <row r="45" spans="1:9" s="343" customFormat="1" ht="82.5" x14ac:dyDescent="0.3">
      <c r="A45" s="697" t="s">
        <v>1078</v>
      </c>
      <c r="B45" s="647" t="s">
        <v>1037</v>
      </c>
      <c r="C45" s="635" t="s">
        <v>96</v>
      </c>
      <c r="D45" s="630"/>
      <c r="E45" s="661"/>
    </row>
    <row r="46" spans="1:9" s="343" customFormat="1" ht="16.5" x14ac:dyDescent="0.3">
      <c r="A46" s="636"/>
      <c r="B46" s="645" t="s">
        <v>469</v>
      </c>
      <c r="C46" s="636"/>
      <c r="D46" s="630"/>
      <c r="E46" s="630"/>
      <c r="F46" s="333"/>
    </row>
    <row r="47" spans="1:9" s="343" customFormat="1" ht="16.5" x14ac:dyDescent="0.3">
      <c r="A47" s="697" t="s">
        <v>1080</v>
      </c>
      <c r="B47" s="634" t="s">
        <v>470</v>
      </c>
      <c r="C47" s="636"/>
      <c r="D47" s="629"/>
      <c r="E47" s="629"/>
      <c r="F47" s="333"/>
    </row>
    <row r="48" spans="1:9" ht="49.5" x14ac:dyDescent="0.3">
      <c r="A48" s="697" t="s">
        <v>1081</v>
      </c>
      <c r="B48" s="662" t="s">
        <v>1038</v>
      </c>
      <c r="C48" s="635" t="s">
        <v>471</v>
      </c>
      <c r="D48" s="630"/>
      <c r="E48" s="629"/>
    </row>
    <row r="49" spans="1:7" ht="33" x14ac:dyDescent="0.3">
      <c r="A49" s="697" t="s">
        <v>1082</v>
      </c>
      <c r="B49" s="633" t="s">
        <v>1039</v>
      </c>
      <c r="C49" s="632" t="s">
        <v>471</v>
      </c>
      <c r="D49" s="630"/>
      <c r="E49" s="629"/>
    </row>
    <row r="50" spans="1:7" ht="15" customHeight="1" x14ac:dyDescent="0.3">
      <c r="A50" s="636"/>
      <c r="B50" s="645" t="s">
        <v>472</v>
      </c>
      <c r="C50" s="636"/>
      <c r="D50" s="630"/>
      <c r="E50" s="630"/>
    </row>
    <row r="51" spans="1:7" ht="15" customHeight="1" x14ac:dyDescent="0.3">
      <c r="A51" s="636"/>
      <c r="B51" s="635" t="s">
        <v>539</v>
      </c>
      <c r="C51" s="636"/>
      <c r="D51" s="630"/>
      <c r="E51" s="630"/>
      <c r="F51" s="341"/>
    </row>
    <row r="52" spans="1:7" ht="16.5" x14ac:dyDescent="0.2">
      <c r="A52" s="696" t="s">
        <v>1079</v>
      </c>
      <c r="B52" s="635" t="s">
        <v>474</v>
      </c>
      <c r="C52" s="635"/>
      <c r="D52" s="635"/>
      <c r="E52" s="635"/>
    </row>
    <row r="53" spans="1:7" ht="49.5" x14ac:dyDescent="0.3">
      <c r="A53" s="697" t="s">
        <v>1083</v>
      </c>
      <c r="B53" s="647" t="s">
        <v>1040</v>
      </c>
      <c r="C53" s="635" t="s">
        <v>96</v>
      </c>
      <c r="D53" s="630"/>
      <c r="E53" s="642"/>
    </row>
    <row r="54" spans="1:7" ht="16.5" x14ac:dyDescent="0.3">
      <c r="A54" s="636"/>
      <c r="B54" s="645" t="s">
        <v>475</v>
      </c>
      <c r="C54" s="636"/>
      <c r="D54" s="630"/>
      <c r="E54" s="630"/>
      <c r="G54" s="338"/>
    </row>
    <row r="55" spans="1:7" ht="18" customHeight="1" x14ac:dyDescent="0.3">
      <c r="A55" s="697" t="s">
        <v>1084</v>
      </c>
      <c r="B55" s="646" t="s">
        <v>476</v>
      </c>
      <c r="C55" s="635"/>
      <c r="D55" s="630"/>
      <c r="E55" s="629"/>
    </row>
    <row r="56" spans="1:7" ht="66" x14ac:dyDescent="0.3">
      <c r="A56" s="697" t="s">
        <v>1085</v>
      </c>
      <c r="B56" s="647" t="s">
        <v>1041</v>
      </c>
      <c r="C56" s="635" t="s">
        <v>96</v>
      </c>
      <c r="D56" s="630"/>
      <c r="E56" s="642"/>
    </row>
    <row r="57" spans="1:7" ht="49.5" x14ac:dyDescent="0.3">
      <c r="A57" s="697" t="s">
        <v>1086</v>
      </c>
      <c r="B57" s="647" t="s">
        <v>1042</v>
      </c>
      <c r="C57" s="635" t="s">
        <v>96</v>
      </c>
      <c r="D57" s="630"/>
      <c r="E57" s="642"/>
    </row>
    <row r="58" spans="1:7" ht="16.5" x14ac:dyDescent="0.3">
      <c r="A58" s="636"/>
      <c r="B58" s="645" t="s">
        <v>477</v>
      </c>
      <c r="C58" s="636"/>
      <c r="D58" s="630"/>
      <c r="E58" s="661"/>
    </row>
    <row r="59" spans="1:7" ht="16.5" x14ac:dyDescent="0.3">
      <c r="A59" s="636"/>
      <c r="B59" s="635" t="s">
        <v>540</v>
      </c>
      <c r="C59" s="636"/>
      <c r="D59" s="630"/>
      <c r="E59" s="630"/>
    </row>
    <row r="60" spans="1:7" ht="16.5" x14ac:dyDescent="0.3">
      <c r="A60" s="636"/>
      <c r="B60" s="648"/>
      <c r="C60" s="636"/>
      <c r="D60" s="629"/>
      <c r="E60" s="629"/>
    </row>
    <row r="61" spans="1:7" ht="16.5" x14ac:dyDescent="0.2">
      <c r="A61" s="696" t="s">
        <v>1087</v>
      </c>
      <c r="B61" s="635" t="s">
        <v>479</v>
      </c>
      <c r="C61" s="635"/>
      <c r="D61" s="635"/>
      <c r="E61" s="635"/>
    </row>
    <row r="62" spans="1:7" ht="16.5" x14ac:dyDescent="0.2">
      <c r="A62" s="696" t="s">
        <v>1088</v>
      </c>
      <c r="B62" s="664" t="s">
        <v>538</v>
      </c>
      <c r="C62" s="663"/>
      <c r="D62" s="665"/>
      <c r="E62" s="666"/>
      <c r="F62" s="338"/>
    </row>
    <row r="63" spans="1:7" ht="16.5" x14ac:dyDescent="0.3">
      <c r="A63" s="697" t="s">
        <v>1089</v>
      </c>
      <c r="B63" s="648" t="s">
        <v>480</v>
      </c>
      <c r="C63" s="636" t="s">
        <v>15</v>
      </c>
      <c r="D63" s="629"/>
      <c r="E63" s="629"/>
      <c r="F63" s="338"/>
    </row>
    <row r="64" spans="1:7" ht="16.5" x14ac:dyDescent="0.3">
      <c r="A64" s="697" t="s">
        <v>1090</v>
      </c>
      <c r="B64" s="667" t="s">
        <v>481</v>
      </c>
      <c r="C64" s="636" t="s">
        <v>15</v>
      </c>
      <c r="D64" s="629"/>
      <c r="E64" s="629"/>
    </row>
    <row r="65" spans="1:5" ht="16.5" x14ac:dyDescent="0.3">
      <c r="A65" s="697" t="s">
        <v>1091</v>
      </c>
      <c r="B65" s="667" t="s">
        <v>482</v>
      </c>
      <c r="C65" s="636" t="s">
        <v>15</v>
      </c>
      <c r="D65" s="629"/>
      <c r="E65" s="629"/>
    </row>
    <row r="66" spans="1:5" ht="16.5" x14ac:dyDescent="0.3">
      <c r="A66" s="697" t="s">
        <v>1092</v>
      </c>
      <c r="B66" s="667" t="s">
        <v>483</v>
      </c>
      <c r="C66" s="636" t="s">
        <v>15</v>
      </c>
      <c r="D66" s="629"/>
      <c r="E66" s="629"/>
    </row>
    <row r="67" spans="1:5" ht="16.5" x14ac:dyDescent="0.3">
      <c r="A67" s="697" t="s">
        <v>1093</v>
      </c>
      <c r="B67" s="648" t="s">
        <v>484</v>
      </c>
      <c r="C67" s="636" t="s">
        <v>15</v>
      </c>
      <c r="D67" s="629"/>
      <c r="E67" s="629"/>
    </row>
    <row r="68" spans="1:5" ht="16.5" x14ac:dyDescent="0.3">
      <c r="A68" s="697" t="s">
        <v>1094</v>
      </c>
      <c r="B68" s="648" t="s">
        <v>485</v>
      </c>
      <c r="C68" s="636" t="s">
        <v>15</v>
      </c>
      <c r="D68" s="629"/>
      <c r="E68" s="629"/>
    </row>
    <row r="69" spans="1:5" ht="16.5" x14ac:dyDescent="0.3">
      <c r="A69" s="697" t="s">
        <v>1095</v>
      </c>
      <c r="B69" s="648" t="s">
        <v>486</v>
      </c>
      <c r="C69" s="636" t="s">
        <v>15</v>
      </c>
      <c r="D69" s="629"/>
      <c r="E69" s="629"/>
    </row>
    <row r="70" spans="1:5" ht="16.5" x14ac:dyDescent="0.3">
      <c r="A70" s="697" t="s">
        <v>1096</v>
      </c>
      <c r="B70" s="648" t="s">
        <v>903</v>
      </c>
      <c r="C70" s="636" t="s">
        <v>15</v>
      </c>
      <c r="D70" s="629"/>
      <c r="E70" s="629"/>
    </row>
    <row r="71" spans="1:5" ht="16.5" x14ac:dyDescent="0.3">
      <c r="A71" s="697" t="s">
        <v>1097</v>
      </c>
      <c r="B71" s="648" t="s">
        <v>904</v>
      </c>
      <c r="C71" s="636" t="s">
        <v>15</v>
      </c>
      <c r="D71" s="629"/>
      <c r="E71" s="629"/>
    </row>
    <row r="72" spans="1:5" ht="16.5" x14ac:dyDescent="0.3">
      <c r="A72" s="697" t="s">
        <v>1098</v>
      </c>
      <c r="B72" s="648" t="s">
        <v>489</v>
      </c>
      <c r="C72" s="636" t="s">
        <v>15</v>
      </c>
      <c r="D72" s="629"/>
      <c r="E72" s="629"/>
    </row>
    <row r="73" spans="1:5" ht="16.5" x14ac:dyDescent="0.3">
      <c r="A73" s="697" t="s">
        <v>1099</v>
      </c>
      <c r="B73" s="640" t="s">
        <v>455</v>
      </c>
      <c r="C73" s="636" t="s">
        <v>96</v>
      </c>
      <c r="D73" s="629"/>
      <c r="E73" s="629"/>
    </row>
    <row r="74" spans="1:5" ht="16.5" x14ac:dyDescent="0.3">
      <c r="A74" s="636"/>
      <c r="B74" s="645" t="s">
        <v>490</v>
      </c>
      <c r="C74" s="636"/>
      <c r="D74" s="629"/>
      <c r="E74" s="630"/>
    </row>
    <row r="75" spans="1:5" ht="16.5" x14ac:dyDescent="0.3">
      <c r="A75" s="696" t="s">
        <v>1100</v>
      </c>
      <c r="B75" s="633" t="s">
        <v>491</v>
      </c>
      <c r="C75" s="663" t="s">
        <v>96</v>
      </c>
      <c r="D75" s="665"/>
      <c r="E75" s="666"/>
    </row>
    <row r="76" spans="1:5" ht="16.5" x14ac:dyDescent="0.3">
      <c r="A76" s="697" t="s">
        <v>1101</v>
      </c>
      <c r="B76" s="648" t="s">
        <v>480</v>
      </c>
      <c r="C76" s="636" t="s">
        <v>15</v>
      </c>
      <c r="D76" s="629"/>
      <c r="E76" s="629"/>
    </row>
    <row r="77" spans="1:5" ht="16.5" x14ac:dyDescent="0.3">
      <c r="A77" s="697" t="s">
        <v>1102</v>
      </c>
      <c r="B77" s="667" t="s">
        <v>481</v>
      </c>
      <c r="C77" s="636" t="s">
        <v>15</v>
      </c>
      <c r="D77" s="629"/>
      <c r="E77" s="629"/>
    </row>
    <row r="78" spans="1:5" ht="16.5" x14ac:dyDescent="0.3">
      <c r="A78" s="697" t="s">
        <v>1105</v>
      </c>
      <c r="B78" s="667" t="s">
        <v>482</v>
      </c>
      <c r="C78" s="636" t="s">
        <v>15</v>
      </c>
      <c r="D78" s="629"/>
      <c r="E78" s="629"/>
    </row>
    <row r="79" spans="1:5" ht="25.5" customHeight="1" x14ac:dyDescent="0.3">
      <c r="A79" s="697" t="s">
        <v>1106</v>
      </c>
      <c r="B79" s="667" t="s">
        <v>483</v>
      </c>
      <c r="C79" s="636" t="s">
        <v>15</v>
      </c>
      <c r="D79" s="629"/>
      <c r="E79" s="629"/>
    </row>
    <row r="80" spans="1:5" ht="16.5" x14ac:dyDescent="0.3">
      <c r="A80" s="697" t="s">
        <v>1107</v>
      </c>
      <c r="B80" s="648" t="s">
        <v>484</v>
      </c>
      <c r="C80" s="636" t="s">
        <v>15</v>
      </c>
      <c r="D80" s="629"/>
      <c r="E80" s="629"/>
    </row>
    <row r="81" spans="1:6" ht="16.5" x14ac:dyDescent="0.3">
      <c r="A81" s="697" t="s">
        <v>1108</v>
      </c>
      <c r="B81" s="648" t="s">
        <v>485</v>
      </c>
      <c r="C81" s="636" t="s">
        <v>15</v>
      </c>
      <c r="D81" s="629"/>
      <c r="E81" s="629"/>
    </row>
    <row r="82" spans="1:6" ht="16.5" x14ac:dyDescent="0.3">
      <c r="A82" s="697" t="s">
        <v>1109</v>
      </c>
      <c r="B82" s="648" t="s">
        <v>486</v>
      </c>
      <c r="C82" s="636" t="s">
        <v>15</v>
      </c>
      <c r="D82" s="629"/>
      <c r="E82" s="629"/>
    </row>
    <row r="83" spans="1:6" ht="16.5" x14ac:dyDescent="0.3">
      <c r="A83" s="697" t="s">
        <v>1110</v>
      </c>
      <c r="B83" s="648" t="s">
        <v>903</v>
      </c>
      <c r="C83" s="636" t="s">
        <v>15</v>
      </c>
      <c r="D83" s="629"/>
      <c r="E83" s="629"/>
    </row>
    <row r="84" spans="1:6" ht="16.5" x14ac:dyDescent="0.3">
      <c r="A84" s="697" t="s">
        <v>1111</v>
      </c>
      <c r="B84" s="648" t="s">
        <v>904</v>
      </c>
      <c r="C84" s="636" t="s">
        <v>15</v>
      </c>
      <c r="D84" s="629"/>
      <c r="E84" s="629"/>
    </row>
    <row r="85" spans="1:6" ht="16.5" x14ac:dyDescent="0.3">
      <c r="A85" s="697" t="s">
        <v>1112</v>
      </c>
      <c r="B85" s="648" t="s">
        <v>489</v>
      </c>
      <c r="C85" s="636" t="s">
        <v>15</v>
      </c>
      <c r="D85" s="629"/>
      <c r="E85" s="629"/>
    </row>
    <row r="86" spans="1:6" ht="16.5" x14ac:dyDescent="0.3">
      <c r="A86" s="697" t="s">
        <v>1113</v>
      </c>
      <c r="B86" s="640" t="s">
        <v>455</v>
      </c>
      <c r="C86" s="636" t="s">
        <v>96</v>
      </c>
      <c r="D86" s="629"/>
      <c r="E86" s="629"/>
    </row>
    <row r="87" spans="1:6" ht="16.5" x14ac:dyDescent="0.3">
      <c r="A87" s="636"/>
      <c r="B87" s="645" t="s">
        <v>492</v>
      </c>
      <c r="C87" s="636"/>
      <c r="D87" s="630"/>
      <c r="E87" s="630"/>
    </row>
    <row r="88" spans="1:6" ht="16.5" x14ac:dyDescent="0.3">
      <c r="A88" s="696" t="s">
        <v>1114</v>
      </c>
      <c r="B88" s="633" t="s">
        <v>493</v>
      </c>
      <c r="C88" s="636"/>
      <c r="D88" s="630"/>
      <c r="E88" s="629"/>
    </row>
    <row r="89" spans="1:6" ht="16.5" x14ac:dyDescent="0.3">
      <c r="A89" s="697" t="s">
        <v>1103</v>
      </c>
      <c r="B89" s="648" t="s">
        <v>480</v>
      </c>
      <c r="C89" s="636" t="s">
        <v>15</v>
      </c>
      <c r="D89" s="629"/>
      <c r="E89" s="629"/>
    </row>
    <row r="90" spans="1:6" ht="16.5" x14ac:dyDescent="0.3">
      <c r="A90" s="697" t="s">
        <v>1104</v>
      </c>
      <c r="B90" s="667" t="s">
        <v>481</v>
      </c>
      <c r="C90" s="636" t="s">
        <v>15</v>
      </c>
      <c r="D90" s="629"/>
      <c r="E90" s="629"/>
    </row>
    <row r="91" spans="1:6" ht="16.5" x14ac:dyDescent="0.3">
      <c r="A91" s="697" t="s">
        <v>1115</v>
      </c>
      <c r="B91" s="667" t="s">
        <v>482</v>
      </c>
      <c r="C91" s="636" t="s">
        <v>15</v>
      </c>
      <c r="D91" s="629"/>
      <c r="E91" s="629"/>
    </row>
    <row r="92" spans="1:6" ht="24.75" customHeight="1" x14ac:dyDescent="0.3">
      <c r="A92" s="697" t="s">
        <v>1116</v>
      </c>
      <c r="B92" s="667" t="s">
        <v>483</v>
      </c>
      <c r="C92" s="636" t="s">
        <v>15</v>
      </c>
      <c r="D92" s="629"/>
      <c r="E92" s="629"/>
      <c r="F92" s="338"/>
    </row>
    <row r="93" spans="1:6" ht="16.5" x14ac:dyDescent="0.3">
      <c r="A93" s="697" t="s">
        <v>1117</v>
      </c>
      <c r="B93" s="648" t="s">
        <v>484</v>
      </c>
      <c r="C93" s="636" t="s">
        <v>15</v>
      </c>
      <c r="D93" s="629"/>
      <c r="E93" s="629"/>
    </row>
    <row r="94" spans="1:6" ht="16.5" x14ac:dyDescent="0.3">
      <c r="A94" s="697" t="s">
        <v>1118</v>
      </c>
      <c r="B94" s="648" t="s">
        <v>485</v>
      </c>
      <c r="C94" s="636" t="s">
        <v>15</v>
      </c>
      <c r="D94" s="629"/>
      <c r="E94" s="629"/>
    </row>
    <row r="95" spans="1:6" ht="16.5" x14ac:dyDescent="0.3">
      <c r="A95" s="697" t="s">
        <v>1119</v>
      </c>
      <c r="B95" s="648" t="s">
        <v>486</v>
      </c>
      <c r="C95" s="636" t="s">
        <v>15</v>
      </c>
      <c r="D95" s="629"/>
      <c r="E95" s="629"/>
    </row>
    <row r="96" spans="1:6" ht="16.5" x14ac:dyDescent="0.3">
      <c r="A96" s="697" t="s">
        <v>1120</v>
      </c>
      <c r="B96" s="648" t="s">
        <v>487</v>
      </c>
      <c r="C96" s="636" t="s">
        <v>15</v>
      </c>
      <c r="D96" s="629"/>
      <c r="E96" s="629"/>
    </row>
    <row r="97" spans="1:6" ht="16.5" x14ac:dyDescent="0.3">
      <c r="A97" s="697" t="s">
        <v>1121</v>
      </c>
      <c r="B97" s="648" t="s">
        <v>488</v>
      </c>
      <c r="C97" s="636" t="s">
        <v>15</v>
      </c>
      <c r="D97" s="629"/>
      <c r="E97" s="629"/>
    </row>
    <row r="98" spans="1:6" ht="16.5" x14ac:dyDescent="0.3">
      <c r="A98" s="697" t="s">
        <v>1122</v>
      </c>
      <c r="B98" s="648" t="s">
        <v>489</v>
      </c>
      <c r="C98" s="636" t="s">
        <v>15</v>
      </c>
      <c r="D98" s="629"/>
      <c r="E98" s="629"/>
    </row>
    <row r="99" spans="1:6" ht="16.5" x14ac:dyDescent="0.3">
      <c r="A99" s="697" t="s">
        <v>1123</v>
      </c>
      <c r="B99" s="640" t="s">
        <v>455</v>
      </c>
      <c r="C99" s="636" t="s">
        <v>96</v>
      </c>
      <c r="D99" s="629"/>
      <c r="E99" s="629"/>
    </row>
    <row r="100" spans="1:6" ht="16.5" x14ac:dyDescent="0.3">
      <c r="A100" s="636"/>
      <c r="B100" s="645" t="s">
        <v>492</v>
      </c>
      <c r="C100" s="636"/>
      <c r="D100" s="630"/>
      <c r="E100" s="630"/>
    </row>
    <row r="101" spans="1:6" ht="16.5" x14ac:dyDescent="0.3">
      <c r="A101" s="636"/>
      <c r="B101" s="699" t="s">
        <v>494</v>
      </c>
      <c r="C101" s="636"/>
      <c r="D101" s="630"/>
      <c r="E101" s="630"/>
    </row>
    <row r="102" spans="1:6" s="617" customFormat="1" ht="16.5" x14ac:dyDescent="0.3">
      <c r="A102" s="696" t="s">
        <v>1124</v>
      </c>
      <c r="B102" s="669" t="s">
        <v>1020</v>
      </c>
      <c r="C102" s="669"/>
      <c r="D102" s="698"/>
      <c r="E102" s="698"/>
    </row>
    <row r="103" spans="1:6" s="434" customFormat="1" ht="16.5" x14ac:dyDescent="0.3">
      <c r="A103" s="668"/>
      <c r="B103" s="669" t="s">
        <v>993</v>
      </c>
      <c r="C103" s="669"/>
      <c r="D103" s="671"/>
      <c r="E103" s="672"/>
    </row>
    <row r="104" spans="1:6" s="434" customFormat="1" ht="20.25" customHeight="1" x14ac:dyDescent="0.3">
      <c r="A104" s="696" t="s">
        <v>1125</v>
      </c>
      <c r="B104" s="669" t="s">
        <v>994</v>
      </c>
      <c r="C104" s="669"/>
      <c r="D104" s="671"/>
      <c r="E104" s="672"/>
    </row>
    <row r="105" spans="1:6" s="617" customFormat="1" ht="15.75" customHeight="1" x14ac:dyDescent="0.3">
      <c r="A105" s="697" t="s">
        <v>1126</v>
      </c>
      <c r="B105" s="127" t="s">
        <v>995</v>
      </c>
      <c r="C105" s="128" t="s">
        <v>15</v>
      </c>
      <c r="D105" s="672"/>
      <c r="E105" s="672"/>
      <c r="F105" s="617">
        <v>1.1000000000000001</v>
      </c>
    </row>
    <row r="106" spans="1:6" s="617" customFormat="1" ht="16.5" customHeight="1" x14ac:dyDescent="0.3">
      <c r="A106" s="697" t="s">
        <v>1127</v>
      </c>
      <c r="B106" s="127" t="s">
        <v>996</v>
      </c>
      <c r="C106" s="128" t="s">
        <v>15</v>
      </c>
      <c r="D106" s="672"/>
      <c r="E106" s="672"/>
    </row>
    <row r="107" spans="1:6" s="617" customFormat="1" ht="16.5" customHeight="1" x14ac:dyDescent="0.3">
      <c r="A107" s="697" t="s">
        <v>1128</v>
      </c>
      <c r="B107" s="127" t="s">
        <v>997</v>
      </c>
      <c r="C107" s="128" t="s">
        <v>15</v>
      </c>
      <c r="D107" s="672"/>
      <c r="E107" s="672"/>
    </row>
    <row r="108" spans="1:6" s="617" customFormat="1" ht="16.5" customHeight="1" x14ac:dyDescent="0.3">
      <c r="A108" s="697" t="s">
        <v>1129</v>
      </c>
      <c r="B108" s="127" t="s">
        <v>998</v>
      </c>
      <c r="C108" s="128" t="s">
        <v>15</v>
      </c>
      <c r="D108" s="672"/>
      <c r="E108" s="672"/>
    </row>
    <row r="109" spans="1:6" s="617" customFormat="1" ht="30" customHeight="1" x14ac:dyDescent="0.3">
      <c r="A109" s="697" t="s">
        <v>1130</v>
      </c>
      <c r="B109" s="673" t="s">
        <v>999</v>
      </c>
      <c r="C109" s="128" t="s">
        <v>15</v>
      </c>
      <c r="D109" s="672"/>
      <c r="E109" s="672"/>
    </row>
    <row r="110" spans="1:6" s="617" customFormat="1" ht="16.5" customHeight="1" x14ac:dyDescent="0.3">
      <c r="A110" s="697" t="s">
        <v>1131</v>
      </c>
      <c r="B110" s="127" t="s">
        <v>1000</v>
      </c>
      <c r="C110" s="128" t="s">
        <v>96</v>
      </c>
      <c r="D110" s="672"/>
      <c r="E110" s="672"/>
    </row>
    <row r="111" spans="1:6" s="617" customFormat="1" ht="16.5" customHeight="1" x14ac:dyDescent="0.3">
      <c r="A111" s="697" t="s">
        <v>1132</v>
      </c>
      <c r="B111" s="127" t="s">
        <v>1001</v>
      </c>
      <c r="C111" s="128" t="s">
        <v>96</v>
      </c>
      <c r="D111" s="672"/>
      <c r="E111" s="672"/>
    </row>
    <row r="112" spans="1:6" s="617" customFormat="1" ht="16.5" customHeight="1" x14ac:dyDescent="0.3">
      <c r="A112" s="128"/>
      <c r="B112" s="127"/>
      <c r="C112" s="128"/>
      <c r="D112" s="672"/>
      <c r="E112" s="672"/>
    </row>
    <row r="113" spans="1:6" s="617" customFormat="1" ht="16.5" customHeight="1" x14ac:dyDescent="0.3">
      <c r="A113" s="696" t="s">
        <v>1133</v>
      </c>
      <c r="B113" s="669" t="s">
        <v>1002</v>
      </c>
      <c r="C113" s="128"/>
      <c r="D113" s="672"/>
      <c r="E113" s="672"/>
    </row>
    <row r="114" spans="1:6" s="617" customFormat="1" ht="16.5" customHeight="1" x14ac:dyDescent="0.3">
      <c r="A114" s="697" t="s">
        <v>1134</v>
      </c>
      <c r="B114" s="127" t="s">
        <v>1003</v>
      </c>
      <c r="C114" s="128" t="s">
        <v>15</v>
      </c>
      <c r="D114" s="672"/>
      <c r="E114" s="672"/>
    </row>
    <row r="115" spans="1:6" s="617" customFormat="1" ht="16.5" customHeight="1" x14ac:dyDescent="0.3">
      <c r="A115" s="697" t="s">
        <v>1135</v>
      </c>
      <c r="B115" s="127" t="s">
        <v>1004</v>
      </c>
      <c r="C115" s="128" t="s">
        <v>96</v>
      </c>
      <c r="D115" s="672"/>
      <c r="E115" s="672"/>
    </row>
    <row r="116" spans="1:6" s="617" customFormat="1" ht="16.5" customHeight="1" x14ac:dyDescent="0.3">
      <c r="A116" s="697" t="s">
        <v>1136</v>
      </c>
      <c r="B116" s="127" t="s">
        <v>984</v>
      </c>
      <c r="C116" s="128" t="s">
        <v>96</v>
      </c>
      <c r="D116" s="672"/>
      <c r="E116" s="672"/>
    </row>
    <row r="117" spans="1:6" s="617" customFormat="1" ht="16.5" customHeight="1" x14ac:dyDescent="0.3">
      <c r="A117" s="697"/>
      <c r="B117" s="127"/>
      <c r="C117" s="128"/>
      <c r="D117" s="672"/>
      <c r="E117" s="672"/>
    </row>
    <row r="118" spans="1:6" s="617" customFormat="1" ht="16.5" customHeight="1" x14ac:dyDescent="0.3">
      <c r="A118" s="696" t="s">
        <v>1137</v>
      </c>
      <c r="B118" s="669" t="s">
        <v>1005</v>
      </c>
      <c r="C118" s="669"/>
      <c r="D118" s="672"/>
      <c r="E118" s="672"/>
      <c r="F118" s="434"/>
    </row>
    <row r="119" spans="1:6" s="617" customFormat="1" ht="16.5" customHeight="1" x14ac:dyDescent="0.3">
      <c r="A119" s="697" t="s">
        <v>1138</v>
      </c>
      <c r="B119" s="127" t="s">
        <v>1006</v>
      </c>
      <c r="C119" s="128" t="s">
        <v>15</v>
      </c>
      <c r="D119" s="672"/>
      <c r="E119" s="672"/>
    </row>
    <row r="120" spans="1:6" s="617" customFormat="1" ht="16.5" customHeight="1" x14ac:dyDescent="0.3">
      <c r="A120" s="697" t="s">
        <v>1139</v>
      </c>
      <c r="B120" s="127" t="s">
        <v>1007</v>
      </c>
      <c r="C120" s="128" t="s">
        <v>15</v>
      </c>
      <c r="D120" s="672"/>
      <c r="E120" s="672"/>
    </row>
    <row r="121" spans="1:6" s="617" customFormat="1" ht="16.5" customHeight="1" x14ac:dyDescent="0.3">
      <c r="A121" s="697" t="s">
        <v>1140</v>
      </c>
      <c r="B121" s="127" t="s">
        <v>1008</v>
      </c>
      <c r="C121" s="128" t="s">
        <v>96</v>
      </c>
      <c r="D121" s="672"/>
      <c r="E121" s="672"/>
    </row>
    <row r="122" spans="1:6" s="617" customFormat="1" ht="16.5" customHeight="1" x14ac:dyDescent="0.3">
      <c r="A122" s="128"/>
      <c r="B122" s="127"/>
      <c r="C122" s="128"/>
      <c r="D122" s="672"/>
      <c r="E122" s="672"/>
    </row>
    <row r="123" spans="1:6" s="617" customFormat="1" ht="18" customHeight="1" x14ac:dyDescent="0.3">
      <c r="A123" s="696" t="s">
        <v>1141</v>
      </c>
      <c r="B123" s="669" t="s">
        <v>1009</v>
      </c>
      <c r="C123" s="128"/>
      <c r="D123" s="672"/>
      <c r="E123" s="672"/>
    </row>
    <row r="124" spans="1:6" s="617" customFormat="1" ht="16.5" customHeight="1" x14ac:dyDescent="0.3">
      <c r="A124" s="697" t="s">
        <v>1142</v>
      </c>
      <c r="B124" s="127" t="s">
        <v>1010</v>
      </c>
      <c r="C124" s="128" t="s">
        <v>15</v>
      </c>
      <c r="D124" s="672"/>
      <c r="E124" s="672"/>
    </row>
    <row r="125" spans="1:6" s="617" customFormat="1" ht="16.5" customHeight="1" x14ac:dyDescent="0.3">
      <c r="A125" s="697" t="s">
        <v>1143</v>
      </c>
      <c r="B125" s="127" t="s">
        <v>1011</v>
      </c>
      <c r="C125" s="128" t="s">
        <v>7</v>
      </c>
      <c r="D125" s="672"/>
      <c r="E125" s="672"/>
    </row>
    <row r="126" spans="1:6" s="617" customFormat="1" ht="16.5" customHeight="1" x14ac:dyDescent="0.3">
      <c r="A126" s="697" t="s">
        <v>1144</v>
      </c>
      <c r="B126" s="127" t="s">
        <v>983</v>
      </c>
      <c r="C126" s="128" t="s">
        <v>96</v>
      </c>
      <c r="D126" s="672"/>
      <c r="E126" s="672"/>
    </row>
    <row r="127" spans="1:6" s="617" customFormat="1" ht="16.5" customHeight="1" x14ac:dyDescent="0.3">
      <c r="A127" s="697" t="s">
        <v>1145</v>
      </c>
      <c r="B127" s="127" t="s">
        <v>984</v>
      </c>
      <c r="C127" s="128" t="s">
        <v>96</v>
      </c>
      <c r="D127" s="672"/>
      <c r="E127" s="672"/>
    </row>
    <row r="128" spans="1:6" s="617" customFormat="1" ht="16.5" customHeight="1" x14ac:dyDescent="0.3">
      <c r="A128" s="128"/>
      <c r="B128" s="127"/>
      <c r="C128" s="128"/>
      <c r="D128" s="672"/>
      <c r="E128" s="672"/>
    </row>
    <row r="129" spans="1:6" s="617" customFormat="1" ht="16.5" customHeight="1" x14ac:dyDescent="0.3">
      <c r="A129" s="696" t="s">
        <v>1146</v>
      </c>
      <c r="B129" s="669" t="s">
        <v>1012</v>
      </c>
      <c r="C129" s="669"/>
      <c r="D129" s="672"/>
      <c r="E129" s="672"/>
      <c r="F129" s="434"/>
    </row>
    <row r="130" spans="1:6" s="617" customFormat="1" ht="16.5" customHeight="1" x14ac:dyDescent="0.3">
      <c r="A130" s="697" t="s">
        <v>1147</v>
      </c>
      <c r="B130" s="127" t="s">
        <v>1013</v>
      </c>
      <c r="C130" s="128" t="s">
        <v>15</v>
      </c>
      <c r="D130" s="672"/>
      <c r="E130" s="672"/>
    </row>
    <row r="131" spans="1:6" s="617" customFormat="1" ht="16.5" customHeight="1" x14ac:dyDescent="0.3">
      <c r="A131" s="697" t="s">
        <v>1148</v>
      </c>
      <c r="B131" s="127" t="s">
        <v>1014</v>
      </c>
      <c r="C131" s="128" t="s">
        <v>15</v>
      </c>
      <c r="D131" s="672"/>
      <c r="E131" s="672"/>
    </row>
    <row r="132" spans="1:6" s="617" customFormat="1" ht="16.5" customHeight="1" x14ac:dyDescent="0.3">
      <c r="A132" s="697" t="s">
        <v>1149</v>
      </c>
      <c r="B132" s="127" t="s">
        <v>1015</v>
      </c>
      <c r="C132" s="128" t="s">
        <v>15</v>
      </c>
      <c r="D132" s="672"/>
      <c r="E132" s="672"/>
    </row>
    <row r="133" spans="1:6" s="617" customFormat="1" ht="16.5" customHeight="1" x14ac:dyDescent="0.3">
      <c r="A133" s="697" t="s">
        <v>1150</v>
      </c>
      <c r="B133" s="127" t="s">
        <v>1016</v>
      </c>
      <c r="C133" s="128" t="s">
        <v>7</v>
      </c>
      <c r="D133" s="672"/>
      <c r="E133" s="672"/>
    </row>
    <row r="134" spans="1:6" s="617" customFormat="1" ht="16.5" customHeight="1" x14ac:dyDescent="0.3">
      <c r="A134" s="697" t="s">
        <v>1151</v>
      </c>
      <c r="B134" s="127" t="s">
        <v>984</v>
      </c>
      <c r="C134" s="128" t="s">
        <v>96</v>
      </c>
      <c r="D134" s="672"/>
      <c r="E134" s="672"/>
    </row>
    <row r="135" spans="1:6" x14ac:dyDescent="0.2">
      <c r="A135" s="333"/>
      <c r="C135" s="621"/>
      <c r="D135" s="338"/>
    </row>
    <row r="136" spans="1:6" ht="15.75" x14ac:dyDescent="0.25">
      <c r="B136" s="331"/>
      <c r="C136" s="334"/>
      <c r="D136" s="335"/>
      <c r="E136" s="348"/>
    </row>
    <row r="137" spans="1:6" ht="15.75" x14ac:dyDescent="0.25">
      <c r="A137" s="333"/>
      <c r="C137" s="336"/>
      <c r="D137" s="338"/>
      <c r="E137" s="332"/>
    </row>
    <row r="138" spans="1:6" x14ac:dyDescent="0.2">
      <c r="A138" s="333"/>
      <c r="C138" s="336"/>
      <c r="D138" s="338"/>
      <c r="E138" s="333"/>
    </row>
    <row r="139" spans="1:6" x14ac:dyDescent="0.2">
      <c r="A139" s="333"/>
      <c r="C139" s="336"/>
      <c r="D139" s="338"/>
      <c r="E139" s="333"/>
    </row>
    <row r="140" spans="1:6" x14ac:dyDescent="0.2">
      <c r="A140" s="333"/>
      <c r="C140" s="336"/>
      <c r="D140" s="338"/>
      <c r="E140" s="333"/>
    </row>
    <row r="141" spans="1:6" x14ac:dyDescent="0.2">
      <c r="A141" s="333"/>
      <c r="C141" s="336"/>
      <c r="D141" s="338"/>
      <c r="E141" s="333"/>
    </row>
    <row r="142" spans="1:6" x14ac:dyDescent="0.2">
      <c r="A142" s="333"/>
      <c r="C142" s="336"/>
      <c r="D142" s="338"/>
      <c r="E142" s="333"/>
    </row>
    <row r="143" spans="1:6" x14ac:dyDescent="0.2">
      <c r="A143" s="333"/>
      <c r="C143" s="336"/>
      <c r="D143" s="338"/>
      <c r="E143" s="333"/>
    </row>
    <row r="144" spans="1:6" x14ac:dyDescent="0.2">
      <c r="A144" s="333"/>
      <c r="C144" s="336"/>
      <c r="D144" s="338"/>
      <c r="E144" s="333"/>
    </row>
    <row r="145" spans="1:5" x14ac:dyDescent="0.2">
      <c r="A145" s="333"/>
      <c r="C145" s="336"/>
      <c r="D145" s="338"/>
      <c r="E145" s="333"/>
    </row>
    <row r="146" spans="1:5" x14ac:dyDescent="0.2">
      <c r="A146" s="333"/>
      <c r="C146" s="336"/>
      <c r="D146" s="338"/>
      <c r="E146" s="333"/>
    </row>
    <row r="147" spans="1:5" x14ac:dyDescent="0.2">
      <c r="A147" s="333"/>
      <c r="C147" s="336"/>
      <c r="D147" s="338"/>
      <c r="E147" s="333"/>
    </row>
    <row r="148" spans="1:5" x14ac:dyDescent="0.2">
      <c r="A148" s="333"/>
      <c r="C148" s="336"/>
      <c r="D148" s="338"/>
      <c r="E148" s="333"/>
    </row>
    <row r="149" spans="1:5" x14ac:dyDescent="0.2">
      <c r="A149" s="333"/>
      <c r="C149" s="336"/>
      <c r="D149" s="338"/>
      <c r="E149" s="333"/>
    </row>
    <row r="150" spans="1:5" x14ac:dyDescent="0.2">
      <c r="A150" s="333"/>
      <c r="C150" s="336"/>
      <c r="D150" s="338"/>
      <c r="E150" s="333"/>
    </row>
    <row r="151" spans="1:5" x14ac:dyDescent="0.2">
      <c r="A151" s="333"/>
      <c r="C151" s="336"/>
      <c r="D151" s="338"/>
      <c r="E151" s="333"/>
    </row>
    <row r="152" spans="1:5" x14ac:dyDescent="0.2">
      <c r="A152" s="333"/>
      <c r="C152" s="336"/>
      <c r="D152" s="338"/>
      <c r="E152" s="333"/>
    </row>
    <row r="153" spans="1:5" x14ac:dyDescent="0.2">
      <c r="A153" s="333"/>
      <c r="C153" s="336"/>
      <c r="D153" s="338"/>
      <c r="E153" s="333"/>
    </row>
    <row r="154" spans="1:5" x14ac:dyDescent="0.2">
      <c r="A154" s="333"/>
      <c r="C154" s="336"/>
      <c r="D154" s="338"/>
      <c r="E154" s="333"/>
    </row>
    <row r="155" spans="1:5" x14ac:dyDescent="0.2">
      <c r="A155" s="333"/>
      <c r="C155" s="336"/>
      <c r="D155" s="338"/>
      <c r="E155" s="333"/>
    </row>
    <row r="156" spans="1:5" x14ac:dyDescent="0.2">
      <c r="A156" s="333"/>
      <c r="C156" s="336"/>
      <c r="D156" s="338"/>
      <c r="E156" s="333"/>
    </row>
    <row r="157" spans="1:5" x14ac:dyDescent="0.2">
      <c r="A157" s="333"/>
      <c r="C157" s="336"/>
      <c r="D157" s="338"/>
      <c r="E157" s="333"/>
    </row>
    <row r="158" spans="1:5" x14ac:dyDescent="0.2">
      <c r="A158" s="333"/>
      <c r="C158" s="336"/>
      <c r="D158" s="338"/>
      <c r="E158" s="333"/>
    </row>
    <row r="159" spans="1:5" x14ac:dyDescent="0.2">
      <c r="A159" s="333"/>
      <c r="C159" s="336"/>
      <c r="D159" s="338"/>
      <c r="E159" s="333"/>
    </row>
    <row r="160" spans="1:5" x14ac:dyDescent="0.2">
      <c r="A160" s="333"/>
      <c r="C160" s="336"/>
      <c r="D160" s="338"/>
      <c r="E160" s="333"/>
    </row>
    <row r="161" spans="1:5" x14ac:dyDescent="0.2">
      <c r="A161" s="333"/>
      <c r="C161" s="336"/>
      <c r="D161" s="338"/>
      <c r="E161" s="333"/>
    </row>
    <row r="162" spans="1:5" x14ac:dyDescent="0.2">
      <c r="A162" s="333"/>
      <c r="C162" s="336"/>
      <c r="D162" s="338"/>
      <c r="E162" s="333"/>
    </row>
    <row r="163" spans="1:5" x14ac:dyDescent="0.2">
      <c r="A163" s="333"/>
      <c r="C163" s="336"/>
      <c r="D163" s="338"/>
      <c r="E163" s="333"/>
    </row>
    <row r="164" spans="1:5" x14ac:dyDescent="0.2">
      <c r="A164" s="333"/>
      <c r="C164" s="336"/>
      <c r="D164" s="338"/>
      <c r="E164" s="333"/>
    </row>
    <row r="165" spans="1:5" x14ac:dyDescent="0.2">
      <c r="A165" s="333"/>
      <c r="C165" s="336"/>
      <c r="D165" s="338"/>
      <c r="E165" s="333"/>
    </row>
    <row r="166" spans="1:5" x14ac:dyDescent="0.2">
      <c r="A166" s="333"/>
      <c r="C166" s="336"/>
      <c r="D166" s="338"/>
      <c r="E166" s="333"/>
    </row>
    <row r="167" spans="1:5" x14ac:dyDescent="0.2">
      <c r="A167" s="333"/>
      <c r="C167" s="336"/>
      <c r="D167" s="338"/>
      <c r="E167" s="333"/>
    </row>
    <row r="168" spans="1:5" x14ac:dyDescent="0.2">
      <c r="A168" s="333"/>
      <c r="C168" s="336"/>
      <c r="D168" s="338"/>
      <c r="E168" s="333"/>
    </row>
    <row r="169" spans="1:5" x14ac:dyDescent="0.2">
      <c r="A169" s="333"/>
      <c r="C169" s="336"/>
      <c r="D169" s="338"/>
      <c r="E169" s="333"/>
    </row>
    <row r="170" spans="1:5" x14ac:dyDescent="0.2">
      <c r="A170" s="333"/>
      <c r="C170" s="336"/>
      <c r="D170" s="338"/>
      <c r="E170" s="333"/>
    </row>
    <row r="171" spans="1:5" x14ac:dyDescent="0.2">
      <c r="A171" s="333"/>
      <c r="C171" s="336"/>
      <c r="D171" s="338"/>
      <c r="E171" s="333"/>
    </row>
    <row r="172" spans="1:5" x14ac:dyDescent="0.2">
      <c r="A172" s="333"/>
      <c r="C172" s="336"/>
      <c r="D172" s="338"/>
      <c r="E172" s="333"/>
    </row>
    <row r="173" spans="1:5" x14ac:dyDescent="0.2">
      <c r="A173" s="333"/>
      <c r="C173" s="336"/>
      <c r="D173" s="338"/>
      <c r="E173" s="333"/>
    </row>
    <row r="174" spans="1:5" x14ac:dyDescent="0.2">
      <c r="A174" s="333"/>
      <c r="C174" s="336"/>
      <c r="D174" s="338"/>
      <c r="E174" s="333"/>
    </row>
    <row r="175" spans="1:5" x14ac:dyDescent="0.2">
      <c r="A175" s="333"/>
      <c r="C175" s="336"/>
      <c r="D175" s="338"/>
      <c r="E175" s="333"/>
    </row>
    <row r="176" spans="1:5" x14ac:dyDescent="0.2">
      <c r="A176" s="333"/>
      <c r="C176" s="336"/>
      <c r="D176" s="338"/>
      <c r="E176" s="333"/>
    </row>
    <row r="177" spans="1:5" x14ac:dyDescent="0.2">
      <c r="A177" s="333"/>
      <c r="C177" s="336"/>
      <c r="D177" s="338"/>
      <c r="E177" s="333"/>
    </row>
    <row r="178" spans="1:5" x14ac:dyDescent="0.2">
      <c r="A178" s="333"/>
      <c r="C178" s="336"/>
      <c r="D178" s="338"/>
      <c r="E178" s="333"/>
    </row>
    <row r="179" spans="1:5" x14ac:dyDescent="0.2">
      <c r="A179" s="333"/>
      <c r="C179" s="336"/>
      <c r="D179" s="338"/>
      <c r="E179" s="333"/>
    </row>
    <row r="180" spans="1:5" x14ac:dyDescent="0.2">
      <c r="A180" s="333"/>
      <c r="C180" s="336"/>
      <c r="D180" s="338"/>
      <c r="E180" s="333"/>
    </row>
    <row r="181" spans="1:5" x14ac:dyDescent="0.2">
      <c r="A181" s="333"/>
      <c r="C181" s="336"/>
      <c r="D181" s="338"/>
      <c r="E181" s="333"/>
    </row>
    <row r="182" spans="1:5" x14ac:dyDescent="0.2">
      <c r="A182" s="333"/>
      <c r="C182" s="336"/>
      <c r="D182" s="338"/>
      <c r="E182" s="333"/>
    </row>
    <row r="183" spans="1:5" x14ac:dyDescent="0.2">
      <c r="A183" s="333"/>
      <c r="C183" s="336"/>
      <c r="D183" s="338"/>
      <c r="E183" s="333"/>
    </row>
    <row r="184" spans="1:5" x14ac:dyDescent="0.2">
      <c r="A184" s="333"/>
      <c r="C184" s="336"/>
      <c r="D184" s="338"/>
      <c r="E184" s="333"/>
    </row>
    <row r="185" spans="1:5" x14ac:dyDescent="0.2">
      <c r="A185" s="333"/>
      <c r="C185" s="336"/>
      <c r="D185" s="338"/>
      <c r="E185" s="333"/>
    </row>
    <row r="186" spans="1:5" x14ac:dyDescent="0.2">
      <c r="A186" s="333"/>
      <c r="C186" s="336"/>
      <c r="D186" s="338"/>
      <c r="E186" s="333"/>
    </row>
    <row r="187" spans="1:5" x14ac:dyDescent="0.2">
      <c r="A187" s="333"/>
      <c r="C187" s="336"/>
      <c r="D187" s="338"/>
      <c r="E187" s="333"/>
    </row>
    <row r="188" spans="1:5" x14ac:dyDescent="0.2">
      <c r="A188" s="333"/>
      <c r="C188" s="336"/>
      <c r="D188" s="338"/>
      <c r="E188" s="333"/>
    </row>
    <row r="189" spans="1:5" x14ac:dyDescent="0.2">
      <c r="A189" s="333"/>
      <c r="C189" s="336"/>
      <c r="D189" s="338"/>
      <c r="E189" s="333"/>
    </row>
    <row r="190" spans="1:5" x14ac:dyDescent="0.2">
      <c r="A190" s="333"/>
      <c r="C190" s="336"/>
      <c r="D190" s="338"/>
      <c r="E190" s="333"/>
    </row>
    <row r="191" spans="1:5" x14ac:dyDescent="0.2">
      <c r="A191" s="333"/>
      <c r="C191" s="336"/>
      <c r="D191" s="338"/>
      <c r="E191" s="333"/>
    </row>
    <row r="192" spans="1:5" x14ac:dyDescent="0.2">
      <c r="A192" s="333"/>
      <c r="C192" s="336"/>
      <c r="D192" s="338"/>
      <c r="E192" s="333"/>
    </row>
    <row r="193" spans="1:5" x14ac:dyDescent="0.2">
      <c r="A193" s="333"/>
      <c r="C193" s="336"/>
      <c r="D193" s="338"/>
      <c r="E193" s="333"/>
    </row>
    <row r="194" spans="1:5" x14ac:dyDescent="0.2">
      <c r="A194" s="333"/>
      <c r="C194" s="336"/>
      <c r="D194" s="338"/>
      <c r="E194" s="333"/>
    </row>
    <row r="195" spans="1:5" x14ac:dyDescent="0.2">
      <c r="A195" s="333"/>
      <c r="C195" s="336"/>
      <c r="D195" s="338"/>
      <c r="E195" s="333"/>
    </row>
    <row r="196" spans="1:5" x14ac:dyDescent="0.2">
      <c r="A196" s="333"/>
      <c r="C196" s="336"/>
      <c r="D196" s="338"/>
      <c r="E196" s="333"/>
    </row>
    <row r="197" spans="1:5" x14ac:dyDescent="0.2">
      <c r="A197" s="333"/>
      <c r="C197" s="336"/>
      <c r="D197" s="338"/>
      <c r="E197" s="333"/>
    </row>
    <row r="198" spans="1:5" x14ac:dyDescent="0.2">
      <c r="A198" s="333"/>
      <c r="C198" s="336"/>
      <c r="D198" s="338"/>
      <c r="E198" s="333"/>
    </row>
    <row r="199" spans="1:5" x14ac:dyDescent="0.2">
      <c r="A199" s="333"/>
      <c r="C199" s="336"/>
      <c r="D199" s="338"/>
      <c r="E199" s="333"/>
    </row>
    <row r="200" spans="1:5" x14ac:dyDescent="0.2">
      <c r="A200" s="333"/>
      <c r="C200" s="336"/>
      <c r="D200" s="338"/>
      <c r="E200" s="333"/>
    </row>
    <row r="201" spans="1:5" x14ac:dyDescent="0.2">
      <c r="A201" s="333"/>
      <c r="C201" s="336"/>
      <c r="D201" s="338"/>
      <c r="E201" s="333"/>
    </row>
    <row r="202" spans="1:5" x14ac:dyDescent="0.2">
      <c r="A202" s="333"/>
      <c r="C202" s="336"/>
      <c r="D202" s="338"/>
      <c r="E202" s="333"/>
    </row>
    <row r="203" spans="1:5" x14ac:dyDescent="0.2">
      <c r="A203" s="333"/>
      <c r="C203" s="336"/>
      <c r="D203" s="338"/>
      <c r="E203" s="333"/>
    </row>
    <row r="204" spans="1:5" x14ac:dyDescent="0.2">
      <c r="A204" s="333"/>
      <c r="C204" s="336"/>
      <c r="D204" s="338"/>
      <c r="E204" s="333"/>
    </row>
    <row r="205" spans="1:5" x14ac:dyDescent="0.2">
      <c r="A205" s="333"/>
      <c r="C205" s="336"/>
      <c r="D205" s="338"/>
      <c r="E205" s="333"/>
    </row>
    <row r="206" spans="1:5" x14ac:dyDescent="0.2">
      <c r="A206" s="333"/>
      <c r="C206" s="336"/>
      <c r="D206" s="338"/>
      <c r="E206" s="333"/>
    </row>
    <row r="207" spans="1:5" x14ac:dyDescent="0.2">
      <c r="A207" s="333"/>
      <c r="C207" s="336"/>
      <c r="D207" s="338"/>
      <c r="E207" s="333"/>
    </row>
    <row r="208" spans="1:5" x14ac:dyDescent="0.2">
      <c r="A208" s="333"/>
      <c r="C208" s="336"/>
      <c r="D208" s="338"/>
      <c r="E208" s="333"/>
    </row>
    <row r="209" spans="1:5" x14ac:dyDescent="0.2">
      <c r="A209" s="333"/>
      <c r="C209" s="336"/>
      <c r="D209" s="338"/>
      <c r="E209" s="333"/>
    </row>
    <row r="210" spans="1:5" x14ac:dyDescent="0.2">
      <c r="A210" s="333"/>
      <c r="C210" s="336"/>
      <c r="D210" s="338"/>
      <c r="E210" s="333"/>
    </row>
    <row r="211" spans="1:5" x14ac:dyDescent="0.2">
      <c r="A211" s="333"/>
      <c r="C211" s="336"/>
      <c r="D211" s="338"/>
      <c r="E211" s="333"/>
    </row>
    <row r="212" spans="1:5" x14ac:dyDescent="0.2">
      <c r="A212" s="333"/>
      <c r="C212" s="336"/>
      <c r="D212" s="338"/>
      <c r="E212" s="333"/>
    </row>
    <row r="213" spans="1:5" x14ac:dyDescent="0.2">
      <c r="A213" s="333"/>
      <c r="C213" s="336"/>
      <c r="D213" s="338"/>
      <c r="E213" s="333"/>
    </row>
    <row r="214" spans="1:5" x14ac:dyDescent="0.2">
      <c r="A214" s="333"/>
      <c r="C214" s="336"/>
      <c r="D214" s="338"/>
      <c r="E214" s="333"/>
    </row>
    <row r="215" spans="1:5" x14ac:dyDescent="0.2">
      <c r="A215" s="333"/>
      <c r="C215" s="336"/>
      <c r="D215" s="338"/>
      <c r="E215" s="333"/>
    </row>
    <row r="216" spans="1:5" x14ac:dyDescent="0.2">
      <c r="A216" s="333"/>
      <c r="C216" s="336"/>
      <c r="D216" s="338"/>
      <c r="E216" s="333"/>
    </row>
    <row r="217" spans="1:5" x14ac:dyDescent="0.2">
      <c r="A217" s="333"/>
      <c r="C217" s="336"/>
      <c r="D217" s="338"/>
      <c r="E217" s="333"/>
    </row>
    <row r="218" spans="1:5" x14ac:dyDescent="0.2">
      <c r="A218" s="333"/>
      <c r="C218" s="336"/>
      <c r="D218" s="338"/>
      <c r="E218" s="333"/>
    </row>
    <row r="219" spans="1:5" x14ac:dyDescent="0.2">
      <c r="A219" s="333"/>
      <c r="C219" s="336"/>
      <c r="D219" s="338"/>
      <c r="E219" s="333"/>
    </row>
    <row r="220" spans="1:5" x14ac:dyDescent="0.2">
      <c r="A220" s="333"/>
      <c r="C220" s="336"/>
      <c r="D220" s="338"/>
      <c r="E220" s="333"/>
    </row>
    <row r="221" spans="1:5" x14ac:dyDescent="0.2">
      <c r="A221" s="333"/>
      <c r="C221" s="336"/>
      <c r="D221" s="338"/>
      <c r="E221" s="333"/>
    </row>
    <row r="222" spans="1:5" x14ac:dyDescent="0.2">
      <c r="A222" s="333"/>
      <c r="C222" s="336"/>
      <c r="D222" s="338"/>
      <c r="E222" s="333"/>
    </row>
    <row r="223" spans="1:5" x14ac:dyDescent="0.2">
      <c r="A223" s="333"/>
      <c r="C223" s="336"/>
      <c r="D223" s="338"/>
      <c r="E223" s="333"/>
    </row>
    <row r="224" spans="1:5" x14ac:dyDescent="0.2">
      <c r="A224" s="333"/>
      <c r="C224" s="336"/>
      <c r="D224" s="338"/>
      <c r="E224" s="333"/>
    </row>
    <row r="225" spans="1:5" x14ac:dyDescent="0.2">
      <c r="A225" s="333"/>
      <c r="C225" s="336"/>
      <c r="D225" s="338"/>
      <c r="E225" s="333"/>
    </row>
    <row r="226" spans="1:5" x14ac:dyDescent="0.2">
      <c r="A226" s="333"/>
      <c r="C226" s="336"/>
      <c r="D226" s="338"/>
      <c r="E226" s="333"/>
    </row>
    <row r="227" spans="1:5" x14ac:dyDescent="0.2">
      <c r="A227" s="333"/>
      <c r="C227" s="336"/>
      <c r="D227" s="338"/>
      <c r="E227" s="333"/>
    </row>
    <row r="228" spans="1:5" x14ac:dyDescent="0.2">
      <c r="A228" s="333"/>
      <c r="C228" s="336"/>
      <c r="D228" s="338"/>
      <c r="E228" s="333"/>
    </row>
    <row r="229" spans="1:5" x14ac:dyDescent="0.2">
      <c r="A229" s="333"/>
      <c r="C229" s="336"/>
      <c r="D229" s="338"/>
      <c r="E229" s="333"/>
    </row>
    <row r="230" spans="1:5" x14ac:dyDescent="0.2">
      <c r="A230" s="333"/>
      <c r="C230" s="336"/>
      <c r="D230" s="338"/>
      <c r="E230" s="333"/>
    </row>
    <row r="231" spans="1:5" x14ac:dyDescent="0.2">
      <c r="A231" s="333"/>
      <c r="C231" s="336"/>
      <c r="D231" s="338"/>
      <c r="E231" s="333"/>
    </row>
    <row r="232" spans="1:5" x14ac:dyDescent="0.2">
      <c r="A232" s="333"/>
      <c r="C232" s="336"/>
      <c r="D232" s="338"/>
      <c r="E232" s="333"/>
    </row>
    <row r="233" spans="1:5" x14ac:dyDescent="0.2">
      <c r="A233" s="333"/>
      <c r="C233" s="336"/>
      <c r="D233" s="338"/>
      <c r="E233" s="333"/>
    </row>
    <row r="234" spans="1:5" x14ac:dyDescent="0.2">
      <c r="A234" s="333"/>
      <c r="C234" s="336"/>
      <c r="D234" s="338"/>
      <c r="E234" s="333"/>
    </row>
    <row r="235" spans="1:5" x14ac:dyDescent="0.2">
      <c r="A235" s="333"/>
      <c r="C235" s="336"/>
      <c r="D235" s="338"/>
      <c r="E235" s="333"/>
    </row>
    <row r="236" spans="1:5" x14ac:dyDescent="0.2">
      <c r="A236" s="333"/>
      <c r="C236" s="336"/>
      <c r="D236" s="338"/>
      <c r="E236" s="333"/>
    </row>
    <row r="237" spans="1:5" x14ac:dyDescent="0.2">
      <c r="A237" s="333"/>
      <c r="C237" s="336"/>
      <c r="D237" s="338"/>
      <c r="E237" s="333"/>
    </row>
    <row r="238" spans="1:5" x14ac:dyDescent="0.2">
      <c r="A238" s="333"/>
      <c r="C238" s="336"/>
      <c r="D238" s="338"/>
      <c r="E238" s="333"/>
    </row>
    <row r="239" spans="1:5" x14ac:dyDescent="0.2">
      <c r="A239" s="333"/>
      <c r="C239" s="336"/>
      <c r="D239" s="338"/>
      <c r="E239" s="333"/>
    </row>
    <row r="240" spans="1:5" x14ac:dyDescent="0.2">
      <c r="A240" s="333"/>
      <c r="C240" s="336"/>
      <c r="D240" s="338"/>
      <c r="E240" s="333"/>
    </row>
    <row r="241" spans="1:5" x14ac:dyDescent="0.2">
      <c r="A241" s="333"/>
      <c r="C241" s="336"/>
      <c r="D241" s="338"/>
      <c r="E241" s="333"/>
    </row>
    <row r="242" spans="1:5" x14ac:dyDescent="0.2">
      <c r="A242" s="333"/>
      <c r="C242" s="336"/>
      <c r="D242" s="338"/>
      <c r="E242" s="333"/>
    </row>
    <row r="243" spans="1:5" x14ac:dyDescent="0.2">
      <c r="A243" s="333"/>
      <c r="C243" s="336"/>
      <c r="D243" s="338"/>
      <c r="E243" s="333"/>
    </row>
    <row r="244" spans="1:5" x14ac:dyDescent="0.2">
      <c r="A244" s="333"/>
      <c r="C244" s="336"/>
      <c r="D244" s="338"/>
      <c r="E244" s="333"/>
    </row>
    <row r="245" spans="1:5" x14ac:dyDescent="0.2">
      <c r="A245" s="333"/>
      <c r="C245" s="336"/>
      <c r="D245" s="338"/>
      <c r="E245" s="333"/>
    </row>
    <row r="246" spans="1:5" x14ac:dyDescent="0.2">
      <c r="A246" s="333"/>
      <c r="C246" s="336"/>
      <c r="D246" s="338"/>
      <c r="E246" s="333"/>
    </row>
    <row r="247" spans="1:5" x14ac:dyDescent="0.2">
      <c r="A247" s="333"/>
      <c r="C247" s="336"/>
      <c r="D247" s="338"/>
      <c r="E247" s="333"/>
    </row>
    <row r="248" spans="1:5" x14ac:dyDescent="0.2">
      <c r="A248" s="333"/>
      <c r="C248" s="336"/>
      <c r="D248" s="338"/>
      <c r="E248" s="333"/>
    </row>
    <row r="249" spans="1:5" x14ac:dyDescent="0.2">
      <c r="A249" s="333"/>
      <c r="C249" s="336"/>
      <c r="D249" s="338"/>
      <c r="E249" s="333"/>
    </row>
    <row r="250" spans="1:5" x14ac:dyDescent="0.2">
      <c r="A250" s="333"/>
      <c r="C250" s="336"/>
      <c r="D250" s="338"/>
      <c r="E250" s="333"/>
    </row>
    <row r="251" spans="1:5" x14ac:dyDescent="0.2">
      <c r="A251" s="333"/>
      <c r="C251" s="336"/>
      <c r="D251" s="338"/>
      <c r="E251" s="333"/>
    </row>
    <row r="252" spans="1:5" x14ac:dyDescent="0.2">
      <c r="A252" s="333"/>
      <c r="C252" s="336"/>
      <c r="D252" s="338"/>
      <c r="E252" s="333"/>
    </row>
    <row r="253" spans="1:5" x14ac:dyDescent="0.2">
      <c r="A253" s="333"/>
      <c r="C253" s="336"/>
      <c r="D253" s="338"/>
      <c r="E253" s="333"/>
    </row>
    <row r="254" spans="1:5" x14ac:dyDescent="0.2">
      <c r="A254" s="333"/>
      <c r="C254" s="336"/>
      <c r="D254" s="338"/>
      <c r="E254" s="333"/>
    </row>
    <row r="255" spans="1:5" x14ac:dyDescent="0.2">
      <c r="A255" s="333"/>
      <c r="C255" s="336"/>
      <c r="D255" s="338"/>
      <c r="E255" s="333"/>
    </row>
    <row r="256" spans="1:5" x14ac:dyDescent="0.2">
      <c r="A256" s="333"/>
      <c r="C256" s="336"/>
      <c r="D256" s="338"/>
      <c r="E256" s="333"/>
    </row>
    <row r="257" spans="1:5" x14ac:dyDescent="0.2">
      <c r="A257" s="333"/>
      <c r="C257" s="336"/>
      <c r="D257" s="338"/>
      <c r="E257" s="333"/>
    </row>
    <row r="258" spans="1:5" x14ac:dyDescent="0.2">
      <c r="A258" s="333"/>
      <c r="C258" s="336"/>
      <c r="D258" s="338"/>
      <c r="E258" s="333"/>
    </row>
    <row r="259" spans="1:5" x14ac:dyDescent="0.2">
      <c r="A259" s="333"/>
      <c r="C259" s="336"/>
      <c r="D259" s="338"/>
      <c r="E259" s="333"/>
    </row>
    <row r="260" spans="1:5" x14ac:dyDescent="0.2">
      <c r="A260" s="333"/>
      <c r="C260" s="336"/>
      <c r="D260" s="338"/>
      <c r="E260" s="333"/>
    </row>
    <row r="261" spans="1:5" x14ac:dyDescent="0.2">
      <c r="A261" s="333"/>
      <c r="C261" s="336"/>
      <c r="D261" s="338"/>
      <c r="E261" s="333"/>
    </row>
    <row r="262" spans="1:5" x14ac:dyDescent="0.2">
      <c r="A262" s="333"/>
      <c r="C262" s="336"/>
      <c r="D262" s="338"/>
      <c r="E262" s="333"/>
    </row>
    <row r="263" spans="1:5" x14ac:dyDescent="0.2">
      <c r="A263" s="333"/>
      <c r="C263" s="336"/>
      <c r="D263" s="338"/>
      <c r="E263" s="333"/>
    </row>
    <row r="264" spans="1:5" x14ac:dyDescent="0.2">
      <c r="A264" s="333"/>
      <c r="C264" s="336"/>
      <c r="D264" s="338"/>
      <c r="E264" s="333"/>
    </row>
    <row r="265" spans="1:5" x14ac:dyDescent="0.2">
      <c r="A265" s="333"/>
      <c r="C265" s="336"/>
      <c r="D265" s="338"/>
      <c r="E265" s="333"/>
    </row>
    <row r="266" spans="1:5" x14ac:dyDescent="0.2">
      <c r="A266" s="333"/>
      <c r="C266" s="336"/>
      <c r="D266" s="338"/>
      <c r="E266" s="333"/>
    </row>
    <row r="267" spans="1:5" x14ac:dyDescent="0.2">
      <c r="A267" s="333"/>
      <c r="C267" s="336"/>
      <c r="D267" s="338"/>
      <c r="E267" s="333"/>
    </row>
    <row r="268" spans="1:5" x14ac:dyDescent="0.2">
      <c r="A268" s="333"/>
      <c r="C268" s="336"/>
      <c r="D268" s="338"/>
      <c r="E268" s="333"/>
    </row>
    <row r="269" spans="1:5" x14ac:dyDescent="0.2">
      <c r="A269" s="333"/>
      <c r="C269" s="336"/>
      <c r="D269" s="338"/>
      <c r="E269" s="333"/>
    </row>
    <row r="270" spans="1:5" x14ac:dyDescent="0.2">
      <c r="A270" s="333"/>
      <c r="C270" s="336"/>
      <c r="D270" s="338"/>
      <c r="E270" s="333"/>
    </row>
    <row r="271" spans="1:5" x14ac:dyDescent="0.2">
      <c r="A271" s="333"/>
      <c r="C271" s="336"/>
      <c r="D271" s="338"/>
      <c r="E271" s="333"/>
    </row>
    <row r="272" spans="1:5" x14ac:dyDescent="0.2">
      <c r="A272" s="333"/>
      <c r="C272" s="336"/>
      <c r="D272" s="338"/>
      <c r="E272" s="333"/>
    </row>
    <row r="273" spans="1:5" x14ac:dyDescent="0.2">
      <c r="A273" s="333"/>
      <c r="C273" s="336"/>
      <c r="D273" s="338"/>
      <c r="E273" s="333"/>
    </row>
    <row r="274" spans="1:5" x14ac:dyDescent="0.2">
      <c r="A274" s="333"/>
      <c r="C274" s="336"/>
      <c r="D274" s="338"/>
      <c r="E274" s="333"/>
    </row>
    <row r="275" spans="1:5" x14ac:dyDescent="0.2">
      <c r="A275" s="333"/>
      <c r="C275" s="336"/>
      <c r="D275" s="338"/>
      <c r="E275" s="333"/>
    </row>
    <row r="276" spans="1:5" x14ac:dyDescent="0.2">
      <c r="A276" s="333"/>
      <c r="C276" s="336"/>
      <c r="D276" s="338"/>
      <c r="E276" s="333"/>
    </row>
    <row r="277" spans="1:5" x14ac:dyDescent="0.2">
      <c r="A277" s="333"/>
      <c r="C277" s="336"/>
      <c r="D277" s="338"/>
      <c r="E277" s="333"/>
    </row>
    <row r="278" spans="1:5" x14ac:dyDescent="0.2">
      <c r="A278" s="333"/>
      <c r="C278" s="336"/>
      <c r="D278" s="338"/>
      <c r="E278" s="333"/>
    </row>
    <row r="279" spans="1:5" x14ac:dyDescent="0.2">
      <c r="A279" s="333"/>
      <c r="C279" s="336"/>
      <c r="D279" s="338"/>
      <c r="E279" s="333"/>
    </row>
    <row r="280" spans="1:5" x14ac:dyDescent="0.2">
      <c r="A280" s="333"/>
      <c r="C280" s="336"/>
      <c r="D280" s="338"/>
      <c r="E280" s="333"/>
    </row>
    <row r="281" spans="1:5" x14ac:dyDescent="0.2">
      <c r="A281" s="333"/>
      <c r="C281" s="336"/>
      <c r="D281" s="338"/>
      <c r="E281" s="333"/>
    </row>
    <row r="282" spans="1:5" x14ac:dyDescent="0.2">
      <c r="A282" s="333"/>
      <c r="C282" s="336"/>
      <c r="D282" s="338"/>
      <c r="E282" s="333"/>
    </row>
    <row r="283" spans="1:5" x14ac:dyDescent="0.2">
      <c r="A283" s="333"/>
      <c r="C283" s="336"/>
      <c r="D283" s="338"/>
      <c r="E283" s="333"/>
    </row>
    <row r="284" spans="1:5" x14ac:dyDescent="0.2">
      <c r="A284" s="333"/>
      <c r="C284" s="336"/>
      <c r="D284" s="338"/>
      <c r="E284" s="333"/>
    </row>
    <row r="285" spans="1:5" x14ac:dyDescent="0.2">
      <c r="A285" s="333"/>
      <c r="C285" s="336"/>
      <c r="D285" s="338"/>
      <c r="E285" s="333"/>
    </row>
    <row r="286" spans="1:5" x14ac:dyDescent="0.2">
      <c r="A286" s="333"/>
      <c r="C286" s="336"/>
      <c r="D286" s="338"/>
      <c r="E286" s="333"/>
    </row>
    <row r="287" spans="1:5" x14ac:dyDescent="0.2">
      <c r="A287" s="333"/>
      <c r="C287" s="336"/>
      <c r="D287" s="338"/>
      <c r="E287" s="333"/>
    </row>
    <row r="288" spans="1:5" x14ac:dyDescent="0.2">
      <c r="A288" s="333"/>
      <c r="C288" s="336"/>
      <c r="D288" s="338"/>
      <c r="E288" s="333"/>
    </row>
    <row r="289" spans="1:5" x14ac:dyDescent="0.2">
      <c r="A289" s="333"/>
      <c r="C289" s="336"/>
      <c r="D289" s="338"/>
      <c r="E289" s="333"/>
    </row>
    <row r="290" spans="1:5" x14ac:dyDescent="0.2">
      <c r="A290" s="333"/>
      <c r="C290" s="336"/>
      <c r="D290" s="338"/>
      <c r="E290" s="333"/>
    </row>
    <row r="291" spans="1:5" x14ac:dyDescent="0.2">
      <c r="A291" s="333"/>
      <c r="C291" s="336"/>
      <c r="D291" s="338"/>
      <c r="E291" s="333"/>
    </row>
    <row r="292" spans="1:5" x14ac:dyDescent="0.2">
      <c r="A292" s="333"/>
      <c r="C292" s="336"/>
      <c r="D292" s="338"/>
      <c r="E292" s="333"/>
    </row>
    <row r="293" spans="1:5" x14ac:dyDescent="0.2">
      <c r="A293" s="333"/>
      <c r="C293" s="336"/>
      <c r="D293" s="338"/>
      <c r="E293" s="333"/>
    </row>
    <row r="294" spans="1:5" x14ac:dyDescent="0.2">
      <c r="A294" s="333"/>
      <c r="C294" s="336"/>
      <c r="D294" s="338"/>
      <c r="E294" s="333"/>
    </row>
    <row r="295" spans="1:5" x14ac:dyDescent="0.2">
      <c r="A295" s="333"/>
      <c r="C295" s="336"/>
      <c r="D295" s="338"/>
      <c r="E295" s="333"/>
    </row>
    <row r="296" spans="1:5" x14ac:dyDescent="0.2">
      <c r="A296" s="333"/>
      <c r="C296" s="336"/>
      <c r="D296" s="338"/>
      <c r="E296" s="333"/>
    </row>
    <row r="297" spans="1:5" x14ac:dyDescent="0.2">
      <c r="A297" s="333"/>
      <c r="C297" s="336"/>
      <c r="D297" s="338"/>
      <c r="E297" s="333"/>
    </row>
    <row r="298" spans="1:5" x14ac:dyDescent="0.2">
      <c r="A298" s="333"/>
      <c r="C298" s="336"/>
      <c r="D298" s="338"/>
      <c r="E298" s="333"/>
    </row>
    <row r="299" spans="1:5" x14ac:dyDescent="0.2">
      <c r="A299" s="333"/>
      <c r="C299" s="336"/>
      <c r="D299" s="338"/>
      <c r="E299" s="333"/>
    </row>
    <row r="300" spans="1:5" x14ac:dyDescent="0.2">
      <c r="A300" s="333"/>
      <c r="C300" s="336"/>
      <c r="D300" s="338"/>
      <c r="E300" s="333"/>
    </row>
    <row r="301" spans="1:5" x14ac:dyDescent="0.2">
      <c r="A301" s="333"/>
      <c r="C301" s="336"/>
      <c r="D301" s="338"/>
      <c r="E301" s="333"/>
    </row>
    <row r="302" spans="1:5" x14ac:dyDescent="0.2">
      <c r="A302" s="333"/>
      <c r="C302" s="336"/>
      <c r="D302" s="338"/>
      <c r="E302" s="333"/>
    </row>
    <row r="303" spans="1:5" x14ac:dyDescent="0.2">
      <c r="A303" s="333"/>
      <c r="C303" s="336"/>
      <c r="D303" s="338"/>
      <c r="E303" s="333"/>
    </row>
    <row r="304" spans="1:5" x14ac:dyDescent="0.2">
      <c r="A304" s="333"/>
      <c r="C304" s="336"/>
      <c r="D304" s="338"/>
      <c r="E304" s="333"/>
    </row>
    <row r="305" spans="1:5" x14ac:dyDescent="0.2">
      <c r="A305" s="333"/>
      <c r="C305" s="336"/>
      <c r="D305" s="338"/>
      <c r="E305" s="333"/>
    </row>
    <row r="306" spans="1:5" x14ac:dyDescent="0.2">
      <c r="A306" s="333"/>
      <c r="C306" s="336"/>
      <c r="D306" s="338"/>
      <c r="E306" s="333"/>
    </row>
    <row r="307" spans="1:5" x14ac:dyDescent="0.2">
      <c r="A307" s="333"/>
      <c r="C307" s="336"/>
      <c r="D307" s="338"/>
      <c r="E307" s="333"/>
    </row>
    <row r="308" spans="1:5" x14ac:dyDescent="0.2">
      <c r="A308" s="333"/>
      <c r="C308" s="336"/>
      <c r="D308" s="338"/>
      <c r="E308" s="333"/>
    </row>
    <row r="309" spans="1:5" x14ac:dyDescent="0.2">
      <c r="A309" s="333"/>
      <c r="C309" s="336"/>
      <c r="D309" s="338"/>
      <c r="E309" s="333"/>
    </row>
    <row r="310" spans="1:5" x14ac:dyDescent="0.2">
      <c r="A310" s="333"/>
      <c r="C310" s="336"/>
      <c r="D310" s="338"/>
      <c r="E310" s="333"/>
    </row>
    <row r="311" spans="1:5" x14ac:dyDescent="0.2">
      <c r="A311" s="333"/>
      <c r="C311" s="336"/>
      <c r="D311" s="338"/>
      <c r="E311" s="333"/>
    </row>
    <row r="312" spans="1:5" x14ac:dyDescent="0.2">
      <c r="A312" s="333"/>
      <c r="C312" s="336"/>
      <c r="D312" s="338"/>
      <c r="E312" s="333"/>
    </row>
    <row r="313" spans="1:5" x14ac:dyDescent="0.2">
      <c r="A313" s="333"/>
      <c r="C313" s="336"/>
      <c r="D313" s="338"/>
      <c r="E313" s="333"/>
    </row>
    <row r="314" spans="1:5" x14ac:dyDescent="0.2">
      <c r="A314" s="333"/>
      <c r="C314" s="336"/>
      <c r="D314" s="338"/>
      <c r="E314" s="333"/>
    </row>
    <row r="315" spans="1:5" x14ac:dyDescent="0.2">
      <c r="A315" s="333"/>
      <c r="C315" s="336"/>
      <c r="D315" s="338"/>
      <c r="E315" s="333"/>
    </row>
    <row r="316" spans="1:5" x14ac:dyDescent="0.2">
      <c r="A316" s="333"/>
      <c r="C316" s="336"/>
      <c r="D316" s="338"/>
      <c r="E316" s="333"/>
    </row>
    <row r="317" spans="1:5" x14ac:dyDescent="0.2">
      <c r="A317" s="333"/>
      <c r="C317" s="336"/>
      <c r="D317" s="338"/>
      <c r="E317" s="333"/>
    </row>
    <row r="318" spans="1:5" x14ac:dyDescent="0.2">
      <c r="A318" s="333"/>
      <c r="C318" s="336"/>
      <c r="D318" s="338"/>
      <c r="E318" s="333"/>
    </row>
    <row r="319" spans="1:5" x14ac:dyDescent="0.2">
      <c r="A319" s="333"/>
      <c r="C319" s="336"/>
      <c r="D319" s="338"/>
      <c r="E319" s="333"/>
    </row>
    <row r="320" spans="1:5" x14ac:dyDescent="0.2">
      <c r="A320" s="333"/>
      <c r="C320" s="336"/>
      <c r="D320" s="338"/>
      <c r="E320" s="333"/>
    </row>
    <row r="321" spans="1:5" x14ac:dyDescent="0.2">
      <c r="A321" s="333"/>
      <c r="C321" s="336"/>
      <c r="D321" s="338"/>
      <c r="E321" s="333"/>
    </row>
    <row r="322" spans="1:5" x14ac:dyDescent="0.2">
      <c r="A322" s="333"/>
      <c r="C322" s="336"/>
      <c r="D322" s="338"/>
      <c r="E322" s="333"/>
    </row>
    <row r="323" spans="1:5" x14ac:dyDescent="0.2">
      <c r="A323" s="333"/>
      <c r="C323" s="336"/>
      <c r="D323" s="338"/>
      <c r="E323" s="333"/>
    </row>
    <row r="324" spans="1:5" x14ac:dyDescent="0.2">
      <c r="A324" s="333"/>
      <c r="C324" s="336"/>
      <c r="D324" s="338"/>
      <c r="E324" s="333"/>
    </row>
    <row r="325" spans="1:5" x14ac:dyDescent="0.2">
      <c r="A325" s="333"/>
      <c r="C325" s="336"/>
      <c r="D325" s="338"/>
      <c r="E325" s="333"/>
    </row>
    <row r="326" spans="1:5" x14ac:dyDescent="0.2">
      <c r="A326" s="333"/>
      <c r="C326" s="336"/>
      <c r="D326" s="338"/>
      <c r="E326" s="333"/>
    </row>
    <row r="327" spans="1:5" x14ac:dyDescent="0.2">
      <c r="A327" s="333"/>
      <c r="C327" s="336"/>
      <c r="D327" s="338"/>
      <c r="E327" s="333"/>
    </row>
    <row r="328" spans="1:5" x14ac:dyDescent="0.2">
      <c r="A328" s="333"/>
      <c r="C328" s="336"/>
      <c r="D328" s="338"/>
      <c r="E328" s="333"/>
    </row>
    <row r="329" spans="1:5" x14ac:dyDescent="0.2">
      <c r="A329" s="333"/>
      <c r="C329" s="336"/>
      <c r="D329" s="338"/>
      <c r="E329" s="333"/>
    </row>
    <row r="330" spans="1:5" x14ac:dyDescent="0.2">
      <c r="A330" s="333"/>
      <c r="C330" s="336"/>
      <c r="D330" s="338"/>
      <c r="E330" s="333"/>
    </row>
    <row r="331" spans="1:5" x14ac:dyDescent="0.2">
      <c r="A331" s="333"/>
      <c r="C331" s="336"/>
      <c r="D331" s="338"/>
      <c r="E331" s="333"/>
    </row>
    <row r="332" spans="1:5" x14ac:dyDescent="0.2">
      <c r="A332" s="333"/>
      <c r="C332" s="336"/>
      <c r="D332" s="338"/>
      <c r="E332" s="333"/>
    </row>
    <row r="333" spans="1:5" x14ac:dyDescent="0.2">
      <c r="A333" s="333"/>
      <c r="C333" s="336"/>
      <c r="D333" s="338"/>
      <c r="E333" s="333"/>
    </row>
    <row r="334" spans="1:5" x14ac:dyDescent="0.2">
      <c r="A334" s="333"/>
      <c r="C334" s="336"/>
      <c r="D334" s="338"/>
      <c r="E334" s="333"/>
    </row>
    <row r="335" spans="1:5" x14ac:dyDescent="0.2">
      <c r="A335" s="333"/>
      <c r="C335" s="336"/>
      <c r="D335" s="338"/>
      <c r="E335" s="333"/>
    </row>
    <row r="336" spans="1:5" x14ac:dyDescent="0.2">
      <c r="A336" s="333"/>
      <c r="C336" s="336"/>
      <c r="D336" s="338"/>
      <c r="E336" s="333"/>
    </row>
    <row r="337" spans="1:5" x14ac:dyDescent="0.2">
      <c r="A337" s="333"/>
      <c r="C337" s="336"/>
      <c r="D337" s="338"/>
      <c r="E337" s="333"/>
    </row>
    <row r="338" spans="1:5" x14ac:dyDescent="0.2">
      <c r="A338" s="333"/>
      <c r="C338" s="336"/>
      <c r="D338" s="338"/>
      <c r="E338" s="333"/>
    </row>
    <row r="339" spans="1:5" x14ac:dyDescent="0.2">
      <c r="A339" s="333"/>
      <c r="C339" s="336"/>
      <c r="D339" s="338"/>
      <c r="E339" s="333"/>
    </row>
    <row r="340" spans="1:5" x14ac:dyDescent="0.2">
      <c r="A340" s="333"/>
      <c r="C340" s="336"/>
      <c r="D340" s="338"/>
      <c r="E340" s="333"/>
    </row>
    <row r="341" spans="1:5" x14ac:dyDescent="0.2">
      <c r="A341" s="333"/>
      <c r="C341" s="336"/>
      <c r="D341" s="338"/>
      <c r="E341" s="333"/>
    </row>
    <row r="342" spans="1:5" x14ac:dyDescent="0.2">
      <c r="A342" s="333"/>
      <c r="C342" s="336"/>
      <c r="D342" s="338"/>
      <c r="E342" s="333"/>
    </row>
    <row r="343" spans="1:5" x14ac:dyDescent="0.2">
      <c r="A343" s="333"/>
      <c r="C343" s="336"/>
      <c r="D343" s="338"/>
      <c r="E343" s="333"/>
    </row>
    <row r="344" spans="1:5" x14ac:dyDescent="0.2">
      <c r="A344" s="333"/>
      <c r="C344" s="336"/>
      <c r="D344" s="338"/>
      <c r="E344" s="333"/>
    </row>
    <row r="345" spans="1:5" x14ac:dyDescent="0.2">
      <c r="A345" s="333"/>
      <c r="C345" s="336"/>
      <c r="D345" s="338"/>
      <c r="E345" s="333"/>
    </row>
    <row r="346" spans="1:5" x14ac:dyDescent="0.2">
      <c r="A346" s="333"/>
      <c r="C346" s="336"/>
      <c r="D346" s="338"/>
      <c r="E346" s="333"/>
    </row>
    <row r="347" spans="1:5" x14ac:dyDescent="0.2">
      <c r="A347" s="333"/>
      <c r="C347" s="336"/>
      <c r="D347" s="338"/>
      <c r="E347" s="333"/>
    </row>
    <row r="348" spans="1:5" x14ac:dyDescent="0.2">
      <c r="A348" s="333"/>
      <c r="C348" s="336"/>
      <c r="D348" s="338"/>
      <c r="E348" s="333"/>
    </row>
    <row r="349" spans="1:5" x14ac:dyDescent="0.2">
      <c r="A349" s="333"/>
      <c r="C349" s="336"/>
      <c r="D349" s="338"/>
      <c r="E349" s="333"/>
    </row>
    <row r="350" spans="1:5" x14ac:dyDescent="0.2">
      <c r="A350" s="333"/>
      <c r="C350" s="336"/>
      <c r="D350" s="338"/>
      <c r="E350" s="333"/>
    </row>
    <row r="351" spans="1:5" x14ac:dyDescent="0.2">
      <c r="A351" s="333"/>
      <c r="C351" s="336"/>
      <c r="D351" s="338"/>
      <c r="E351" s="333"/>
    </row>
    <row r="352" spans="1:5" x14ac:dyDescent="0.2">
      <c r="A352" s="333"/>
      <c r="C352" s="336"/>
      <c r="D352" s="338"/>
      <c r="E352" s="333"/>
    </row>
    <row r="353" spans="1:5" x14ac:dyDescent="0.2">
      <c r="A353" s="333"/>
      <c r="C353" s="336"/>
      <c r="D353" s="338"/>
      <c r="E353" s="333"/>
    </row>
    <row r="354" spans="1:5" x14ac:dyDescent="0.2">
      <c r="A354" s="333"/>
      <c r="C354" s="336"/>
      <c r="D354" s="338"/>
      <c r="E354" s="333"/>
    </row>
    <row r="355" spans="1:5" x14ac:dyDescent="0.2">
      <c r="A355" s="333"/>
      <c r="C355" s="336"/>
      <c r="D355" s="338"/>
      <c r="E355" s="333"/>
    </row>
    <row r="356" spans="1:5" x14ac:dyDescent="0.2">
      <c r="A356" s="333"/>
      <c r="C356" s="336"/>
      <c r="D356" s="338"/>
      <c r="E356" s="333"/>
    </row>
    <row r="357" spans="1:5" x14ac:dyDescent="0.2">
      <c r="A357" s="333"/>
      <c r="C357" s="336"/>
      <c r="D357" s="338"/>
      <c r="E357" s="333"/>
    </row>
    <row r="358" spans="1:5" x14ac:dyDescent="0.2">
      <c r="A358" s="333"/>
      <c r="C358" s="336"/>
      <c r="D358" s="338"/>
      <c r="E358" s="333"/>
    </row>
    <row r="359" spans="1:5" x14ac:dyDescent="0.2">
      <c r="A359" s="333"/>
      <c r="C359" s="336"/>
      <c r="D359" s="338"/>
      <c r="E359" s="333"/>
    </row>
    <row r="360" spans="1:5" x14ac:dyDescent="0.2">
      <c r="A360" s="333"/>
      <c r="C360" s="336"/>
      <c r="D360" s="338"/>
      <c r="E360" s="333"/>
    </row>
    <row r="361" spans="1:5" x14ac:dyDescent="0.2">
      <c r="A361" s="333"/>
      <c r="C361" s="336"/>
      <c r="D361" s="338"/>
      <c r="E361" s="333"/>
    </row>
    <row r="362" spans="1:5" x14ac:dyDescent="0.2">
      <c r="A362" s="333"/>
      <c r="C362" s="336"/>
      <c r="D362" s="338"/>
      <c r="E362" s="333"/>
    </row>
    <row r="363" spans="1:5" x14ac:dyDescent="0.2">
      <c r="A363" s="333"/>
      <c r="C363" s="336"/>
      <c r="D363" s="338"/>
      <c r="E363" s="333"/>
    </row>
    <row r="364" spans="1:5" x14ac:dyDescent="0.2">
      <c r="A364" s="333"/>
      <c r="C364" s="336"/>
      <c r="D364" s="338"/>
      <c r="E364" s="333"/>
    </row>
    <row r="365" spans="1:5" x14ac:dyDescent="0.2">
      <c r="A365" s="333"/>
      <c r="C365" s="336"/>
      <c r="D365" s="338"/>
      <c r="E365" s="333"/>
    </row>
    <row r="366" spans="1:5" x14ac:dyDescent="0.2">
      <c r="A366" s="333"/>
      <c r="C366" s="336"/>
      <c r="D366" s="338"/>
      <c r="E366" s="333"/>
    </row>
    <row r="367" spans="1:5" x14ac:dyDescent="0.2">
      <c r="A367" s="333"/>
      <c r="C367" s="336"/>
      <c r="D367" s="338"/>
      <c r="E367" s="333"/>
    </row>
    <row r="368" spans="1:5" x14ac:dyDescent="0.2">
      <c r="A368" s="333"/>
      <c r="C368" s="336"/>
      <c r="D368" s="338"/>
      <c r="E368" s="333"/>
    </row>
    <row r="369" spans="1:5" x14ac:dyDescent="0.2">
      <c r="A369" s="333"/>
      <c r="C369" s="336"/>
      <c r="D369" s="338"/>
      <c r="E369" s="333"/>
    </row>
    <row r="370" spans="1:5" x14ac:dyDescent="0.2">
      <c r="A370" s="333"/>
      <c r="C370" s="336"/>
      <c r="D370" s="338"/>
      <c r="E370" s="333"/>
    </row>
    <row r="371" spans="1:5" x14ac:dyDescent="0.2">
      <c r="A371" s="333"/>
      <c r="C371" s="336"/>
      <c r="D371" s="338"/>
      <c r="E371" s="333"/>
    </row>
    <row r="372" spans="1:5" x14ac:dyDescent="0.2">
      <c r="A372" s="333"/>
      <c r="C372" s="336"/>
      <c r="D372" s="338"/>
      <c r="E372" s="333"/>
    </row>
    <row r="373" spans="1:5" x14ac:dyDescent="0.2">
      <c r="A373" s="333"/>
      <c r="C373" s="336"/>
      <c r="D373" s="338"/>
      <c r="E373" s="333"/>
    </row>
    <row r="374" spans="1:5" x14ac:dyDescent="0.2">
      <c r="A374" s="333"/>
      <c r="C374" s="336"/>
      <c r="D374" s="338"/>
      <c r="E374" s="333"/>
    </row>
    <row r="375" spans="1:5" x14ac:dyDescent="0.2">
      <c r="A375" s="333"/>
      <c r="C375" s="336"/>
      <c r="D375" s="338"/>
      <c r="E375" s="333"/>
    </row>
    <row r="376" spans="1:5" x14ac:dyDescent="0.2">
      <c r="A376" s="333"/>
      <c r="C376" s="336"/>
      <c r="D376" s="338"/>
      <c r="E376" s="333"/>
    </row>
    <row r="377" spans="1:5" x14ac:dyDescent="0.2">
      <c r="A377" s="333"/>
      <c r="C377" s="336"/>
      <c r="D377" s="338"/>
      <c r="E377" s="333"/>
    </row>
    <row r="378" spans="1:5" x14ac:dyDescent="0.2">
      <c r="A378" s="333"/>
      <c r="C378" s="336"/>
      <c r="D378" s="338"/>
      <c r="E378" s="333"/>
    </row>
    <row r="379" spans="1:5" x14ac:dyDescent="0.2">
      <c r="A379" s="333"/>
      <c r="C379" s="336"/>
      <c r="D379" s="338"/>
      <c r="E379" s="333"/>
    </row>
    <row r="380" spans="1:5" x14ac:dyDescent="0.2">
      <c r="A380" s="333"/>
      <c r="C380" s="336"/>
      <c r="D380" s="338"/>
      <c r="E380" s="333"/>
    </row>
    <row r="381" spans="1:5" x14ac:dyDescent="0.2">
      <c r="A381" s="333"/>
      <c r="C381" s="336"/>
      <c r="D381" s="338"/>
      <c r="E381" s="333"/>
    </row>
    <row r="382" spans="1:5" x14ac:dyDescent="0.2">
      <c r="A382" s="333"/>
      <c r="C382" s="336"/>
      <c r="D382" s="338"/>
      <c r="E382" s="333"/>
    </row>
    <row r="383" spans="1:5" x14ac:dyDescent="0.2">
      <c r="A383" s="333"/>
      <c r="C383" s="336"/>
      <c r="D383" s="338"/>
      <c r="E383" s="333"/>
    </row>
    <row r="384" spans="1:5" x14ac:dyDescent="0.2">
      <c r="A384" s="333"/>
      <c r="C384" s="336"/>
      <c r="D384" s="338"/>
      <c r="E384" s="333"/>
    </row>
    <row r="385" spans="1:5" x14ac:dyDescent="0.2">
      <c r="A385" s="333"/>
      <c r="C385" s="336"/>
      <c r="D385" s="338"/>
      <c r="E385" s="333"/>
    </row>
    <row r="386" spans="1:5" x14ac:dyDescent="0.2">
      <c r="A386" s="333"/>
      <c r="C386" s="336"/>
      <c r="D386" s="338"/>
      <c r="E386" s="333"/>
    </row>
    <row r="387" spans="1:5" x14ac:dyDescent="0.2">
      <c r="A387" s="333"/>
      <c r="C387" s="336"/>
      <c r="D387" s="338"/>
      <c r="E387" s="333"/>
    </row>
    <row r="388" spans="1:5" x14ac:dyDescent="0.2">
      <c r="A388" s="333"/>
      <c r="C388" s="336"/>
      <c r="D388" s="338"/>
      <c r="E388" s="333"/>
    </row>
    <row r="389" spans="1:5" x14ac:dyDescent="0.2">
      <c r="A389" s="333"/>
      <c r="C389" s="336"/>
      <c r="D389" s="338"/>
      <c r="E389" s="333"/>
    </row>
    <row r="390" spans="1:5" x14ac:dyDescent="0.2">
      <c r="A390" s="333"/>
      <c r="C390" s="336"/>
      <c r="D390" s="338"/>
      <c r="E390" s="333"/>
    </row>
    <row r="391" spans="1:5" x14ac:dyDescent="0.2">
      <c r="A391" s="333"/>
      <c r="C391" s="336"/>
      <c r="D391" s="338"/>
      <c r="E391" s="333"/>
    </row>
    <row r="392" spans="1:5" x14ac:dyDescent="0.2">
      <c r="A392" s="333"/>
      <c r="C392" s="336"/>
      <c r="D392" s="338"/>
      <c r="E392" s="333"/>
    </row>
    <row r="393" spans="1:5" x14ac:dyDescent="0.2">
      <c r="A393" s="333"/>
      <c r="C393" s="336"/>
      <c r="D393" s="338"/>
      <c r="E393" s="333"/>
    </row>
    <row r="394" spans="1:5" x14ac:dyDescent="0.2">
      <c r="A394" s="333"/>
      <c r="C394" s="336"/>
      <c r="D394" s="338"/>
      <c r="E394" s="333"/>
    </row>
    <row r="395" spans="1:5" x14ac:dyDescent="0.2">
      <c r="A395" s="333"/>
      <c r="C395" s="336"/>
      <c r="D395" s="338"/>
      <c r="E395" s="333"/>
    </row>
    <row r="396" spans="1:5" x14ac:dyDescent="0.2">
      <c r="A396" s="333"/>
      <c r="C396" s="336"/>
      <c r="D396" s="338"/>
      <c r="E396" s="333"/>
    </row>
    <row r="397" spans="1:5" x14ac:dyDescent="0.2">
      <c r="A397" s="333"/>
      <c r="C397" s="336"/>
      <c r="D397" s="338"/>
      <c r="E397" s="333"/>
    </row>
    <row r="398" spans="1:5" x14ac:dyDescent="0.2">
      <c r="A398" s="333"/>
      <c r="C398" s="336"/>
      <c r="D398" s="338"/>
      <c r="E398" s="333"/>
    </row>
    <row r="399" spans="1:5" x14ac:dyDescent="0.2">
      <c r="A399" s="333"/>
      <c r="C399" s="336"/>
      <c r="D399" s="338"/>
      <c r="E399" s="333"/>
    </row>
    <row r="400" spans="1:5" x14ac:dyDescent="0.2">
      <c r="A400" s="333"/>
      <c r="C400" s="336"/>
      <c r="D400" s="338"/>
      <c r="E400" s="333"/>
    </row>
    <row r="401" spans="1:5" x14ac:dyDescent="0.2">
      <c r="A401" s="333"/>
      <c r="C401" s="336"/>
      <c r="D401" s="338"/>
      <c r="E401" s="333"/>
    </row>
    <row r="402" spans="1:5" x14ac:dyDescent="0.2">
      <c r="A402" s="333"/>
      <c r="C402" s="336"/>
      <c r="D402" s="338"/>
      <c r="E402" s="333"/>
    </row>
    <row r="403" spans="1:5" x14ac:dyDescent="0.2">
      <c r="A403" s="333"/>
      <c r="C403" s="336"/>
      <c r="D403" s="338"/>
      <c r="E403" s="333"/>
    </row>
    <row r="404" spans="1:5" x14ac:dyDescent="0.2">
      <c r="A404" s="333"/>
      <c r="C404" s="336"/>
      <c r="D404" s="338"/>
      <c r="E404" s="333"/>
    </row>
    <row r="405" spans="1:5" x14ac:dyDescent="0.2">
      <c r="A405" s="333"/>
      <c r="C405" s="336"/>
      <c r="D405" s="338"/>
      <c r="E405" s="333"/>
    </row>
    <row r="406" spans="1:5" x14ac:dyDescent="0.2">
      <c r="A406" s="333"/>
      <c r="C406" s="336"/>
      <c r="D406" s="338"/>
      <c r="E406" s="333"/>
    </row>
    <row r="407" spans="1:5" x14ac:dyDescent="0.2">
      <c r="A407" s="333"/>
      <c r="C407" s="336"/>
      <c r="D407" s="338"/>
      <c r="E407" s="333"/>
    </row>
    <row r="408" spans="1:5" x14ac:dyDescent="0.2">
      <c r="A408" s="333"/>
      <c r="C408" s="336"/>
      <c r="D408" s="338"/>
      <c r="E408" s="333"/>
    </row>
    <row r="409" spans="1:5" x14ac:dyDescent="0.2">
      <c r="A409" s="333"/>
      <c r="C409" s="336"/>
      <c r="D409" s="338"/>
      <c r="E409" s="333"/>
    </row>
    <row r="410" spans="1:5" x14ac:dyDescent="0.2">
      <c r="A410" s="333"/>
      <c r="C410" s="336"/>
      <c r="D410" s="338"/>
      <c r="E410" s="333"/>
    </row>
    <row r="411" spans="1:5" x14ac:dyDescent="0.2">
      <c r="A411" s="333"/>
      <c r="C411" s="336"/>
      <c r="D411" s="338"/>
      <c r="E411" s="333"/>
    </row>
    <row r="412" spans="1:5" x14ac:dyDescent="0.2">
      <c r="A412" s="333"/>
      <c r="C412" s="336"/>
      <c r="D412" s="338"/>
      <c r="E412" s="333"/>
    </row>
    <row r="413" spans="1:5" x14ac:dyDescent="0.2">
      <c r="A413" s="333"/>
      <c r="C413" s="336"/>
      <c r="D413" s="338"/>
      <c r="E413" s="333"/>
    </row>
    <row r="414" spans="1:5" x14ac:dyDescent="0.2">
      <c r="A414" s="333"/>
      <c r="C414" s="336"/>
      <c r="D414" s="338"/>
      <c r="E414" s="333"/>
    </row>
    <row r="415" spans="1:5" x14ac:dyDescent="0.2">
      <c r="A415" s="333"/>
      <c r="C415" s="336"/>
      <c r="D415" s="338"/>
      <c r="E415" s="333"/>
    </row>
    <row r="416" spans="1:5" x14ac:dyDescent="0.2">
      <c r="A416" s="333"/>
      <c r="C416" s="336"/>
      <c r="D416" s="338"/>
      <c r="E416" s="333"/>
    </row>
    <row r="417" spans="1:5" x14ac:dyDescent="0.2">
      <c r="A417" s="333"/>
      <c r="C417" s="336"/>
      <c r="D417" s="338"/>
      <c r="E417" s="333"/>
    </row>
    <row r="418" spans="1:5" x14ac:dyDescent="0.2">
      <c r="A418" s="333"/>
      <c r="C418" s="336"/>
      <c r="D418" s="338"/>
      <c r="E418" s="333"/>
    </row>
    <row r="419" spans="1:5" x14ac:dyDescent="0.2">
      <c r="A419" s="333"/>
      <c r="C419" s="336"/>
      <c r="D419" s="338"/>
      <c r="E419" s="333"/>
    </row>
    <row r="420" spans="1:5" x14ac:dyDescent="0.2">
      <c r="A420" s="333"/>
      <c r="C420" s="336"/>
      <c r="D420" s="338"/>
      <c r="E420" s="333"/>
    </row>
    <row r="421" spans="1:5" x14ac:dyDescent="0.2">
      <c r="A421" s="333"/>
      <c r="C421" s="336"/>
      <c r="D421" s="338"/>
      <c r="E421" s="333"/>
    </row>
    <row r="422" spans="1:5" x14ac:dyDescent="0.2">
      <c r="A422" s="333"/>
      <c r="C422" s="336"/>
      <c r="D422" s="338"/>
      <c r="E422" s="333"/>
    </row>
    <row r="423" spans="1:5" x14ac:dyDescent="0.2">
      <c r="A423" s="333"/>
      <c r="C423" s="336"/>
      <c r="D423" s="338"/>
      <c r="E423" s="333"/>
    </row>
    <row r="424" spans="1:5" x14ac:dyDescent="0.2">
      <c r="A424" s="333"/>
      <c r="C424" s="336"/>
      <c r="D424" s="338"/>
      <c r="E424" s="333"/>
    </row>
    <row r="425" spans="1:5" x14ac:dyDescent="0.2">
      <c r="A425" s="333"/>
      <c r="C425" s="336"/>
      <c r="D425" s="338"/>
      <c r="E425" s="333"/>
    </row>
    <row r="426" spans="1:5" x14ac:dyDescent="0.2">
      <c r="A426" s="333"/>
      <c r="C426" s="336"/>
      <c r="D426" s="338"/>
      <c r="E426" s="333"/>
    </row>
    <row r="427" spans="1:5" x14ac:dyDescent="0.2">
      <c r="A427" s="333"/>
      <c r="C427" s="336"/>
      <c r="D427" s="338"/>
      <c r="E427" s="333"/>
    </row>
    <row r="428" spans="1:5" x14ac:dyDescent="0.2">
      <c r="A428" s="333"/>
      <c r="C428" s="336"/>
      <c r="D428" s="338"/>
      <c r="E428" s="333"/>
    </row>
    <row r="429" spans="1:5" x14ac:dyDescent="0.2">
      <c r="A429" s="333"/>
      <c r="C429" s="336"/>
      <c r="D429" s="338"/>
      <c r="E429" s="333"/>
    </row>
    <row r="430" spans="1:5" x14ac:dyDescent="0.2">
      <c r="A430" s="333"/>
      <c r="C430" s="336"/>
      <c r="D430" s="338"/>
      <c r="E430" s="333"/>
    </row>
    <row r="431" spans="1:5" x14ac:dyDescent="0.2">
      <c r="A431" s="333"/>
      <c r="C431" s="336"/>
      <c r="D431" s="338"/>
      <c r="E431" s="333"/>
    </row>
    <row r="432" spans="1:5" x14ac:dyDescent="0.2">
      <c r="A432" s="333"/>
      <c r="C432" s="336"/>
      <c r="D432" s="338"/>
      <c r="E432" s="333"/>
    </row>
    <row r="433" spans="1:5" x14ac:dyDescent="0.2">
      <c r="A433" s="333"/>
      <c r="C433" s="336"/>
      <c r="D433" s="338"/>
      <c r="E433" s="333"/>
    </row>
    <row r="434" spans="1:5" x14ac:dyDescent="0.2">
      <c r="A434" s="333"/>
      <c r="C434" s="336"/>
      <c r="D434" s="338"/>
      <c r="E434" s="333"/>
    </row>
    <row r="435" spans="1:5" x14ac:dyDescent="0.2">
      <c r="A435" s="333"/>
      <c r="C435" s="336"/>
      <c r="D435" s="338"/>
      <c r="E435" s="333"/>
    </row>
    <row r="436" spans="1:5" x14ac:dyDescent="0.2">
      <c r="A436" s="333"/>
      <c r="C436" s="336"/>
      <c r="D436" s="338"/>
      <c r="E436" s="333"/>
    </row>
    <row r="437" spans="1:5" x14ac:dyDescent="0.2">
      <c r="A437" s="333"/>
      <c r="C437" s="336"/>
      <c r="D437" s="338"/>
      <c r="E437" s="333"/>
    </row>
    <row r="438" spans="1:5" x14ac:dyDescent="0.2">
      <c r="A438" s="333"/>
      <c r="C438" s="336"/>
      <c r="D438" s="338"/>
      <c r="E438" s="333"/>
    </row>
    <row r="439" spans="1:5" x14ac:dyDescent="0.2">
      <c r="A439" s="333"/>
      <c r="C439" s="336"/>
      <c r="D439" s="338"/>
      <c r="E439" s="333"/>
    </row>
    <row r="440" spans="1:5" x14ac:dyDescent="0.2">
      <c r="A440" s="333"/>
      <c r="C440" s="336"/>
      <c r="D440" s="338"/>
      <c r="E440" s="333"/>
    </row>
    <row r="441" spans="1:5" x14ac:dyDescent="0.2">
      <c r="A441" s="333"/>
      <c r="C441" s="336"/>
      <c r="D441" s="338"/>
      <c r="E441" s="333"/>
    </row>
    <row r="442" spans="1:5" x14ac:dyDescent="0.2">
      <c r="A442" s="333"/>
      <c r="C442" s="336"/>
      <c r="D442" s="338"/>
      <c r="E442" s="333"/>
    </row>
    <row r="443" spans="1:5" x14ac:dyDescent="0.2">
      <c r="A443" s="333"/>
      <c r="C443" s="336"/>
      <c r="D443" s="338"/>
      <c r="E443" s="333"/>
    </row>
    <row r="444" spans="1:5" x14ac:dyDescent="0.2">
      <c r="A444" s="333"/>
      <c r="C444" s="336"/>
      <c r="D444" s="338"/>
      <c r="E444" s="333"/>
    </row>
    <row r="445" spans="1:5" x14ac:dyDescent="0.2">
      <c r="A445" s="333"/>
      <c r="C445" s="336"/>
      <c r="D445" s="338"/>
      <c r="E445" s="333"/>
    </row>
    <row r="446" spans="1:5" x14ac:dyDescent="0.2">
      <c r="A446" s="333"/>
      <c r="C446" s="336"/>
      <c r="D446" s="338"/>
      <c r="E446" s="333"/>
    </row>
    <row r="447" spans="1:5" x14ac:dyDescent="0.2">
      <c r="A447" s="333"/>
      <c r="C447" s="336"/>
      <c r="D447" s="338"/>
      <c r="E447" s="333"/>
    </row>
    <row r="448" spans="1:5" x14ac:dyDescent="0.2">
      <c r="A448" s="333"/>
      <c r="C448" s="336"/>
      <c r="D448" s="338"/>
      <c r="E448" s="333"/>
    </row>
    <row r="449" spans="1:5" x14ac:dyDescent="0.2">
      <c r="A449" s="333"/>
      <c r="C449" s="336"/>
      <c r="D449" s="338"/>
      <c r="E449" s="333"/>
    </row>
    <row r="450" spans="1:5" x14ac:dyDescent="0.2">
      <c r="A450" s="333"/>
      <c r="C450" s="336"/>
      <c r="D450" s="338"/>
      <c r="E450" s="333"/>
    </row>
    <row r="451" spans="1:5" x14ac:dyDescent="0.2">
      <c r="A451" s="333"/>
      <c r="C451" s="336"/>
      <c r="D451" s="338"/>
      <c r="E451" s="333"/>
    </row>
    <row r="452" spans="1:5" x14ac:dyDescent="0.2">
      <c r="A452" s="333"/>
      <c r="C452" s="336"/>
      <c r="D452" s="338"/>
      <c r="E452" s="333"/>
    </row>
    <row r="453" spans="1:5" x14ac:dyDescent="0.2">
      <c r="A453" s="333"/>
      <c r="C453" s="336"/>
      <c r="D453" s="338"/>
      <c r="E453" s="333"/>
    </row>
    <row r="454" spans="1:5" x14ac:dyDescent="0.2">
      <c r="A454" s="333"/>
      <c r="C454" s="336"/>
      <c r="D454" s="338"/>
      <c r="E454" s="333"/>
    </row>
    <row r="455" spans="1:5" x14ac:dyDescent="0.2">
      <c r="A455" s="333"/>
      <c r="C455" s="336"/>
      <c r="D455" s="338"/>
      <c r="E455" s="333"/>
    </row>
    <row r="456" spans="1:5" x14ac:dyDescent="0.2">
      <c r="A456" s="333"/>
      <c r="C456" s="336"/>
      <c r="D456" s="338"/>
      <c r="E456" s="333"/>
    </row>
    <row r="457" spans="1:5" x14ac:dyDescent="0.2">
      <c r="A457" s="333"/>
      <c r="C457" s="336"/>
      <c r="D457" s="338"/>
      <c r="E457" s="333"/>
    </row>
    <row r="458" spans="1:5" x14ac:dyDescent="0.2">
      <c r="A458" s="333"/>
      <c r="C458" s="336"/>
      <c r="D458" s="338"/>
      <c r="E458" s="333"/>
    </row>
    <row r="459" spans="1:5" x14ac:dyDescent="0.2">
      <c r="A459" s="333"/>
      <c r="C459" s="336"/>
      <c r="D459" s="338"/>
      <c r="E459" s="333"/>
    </row>
    <row r="460" spans="1:5" x14ac:dyDescent="0.2">
      <c r="A460" s="333"/>
      <c r="C460" s="336"/>
      <c r="D460" s="338"/>
      <c r="E460" s="333"/>
    </row>
    <row r="461" spans="1:5" x14ac:dyDescent="0.2">
      <c r="A461" s="333"/>
      <c r="C461" s="336"/>
      <c r="D461" s="338"/>
      <c r="E461" s="333"/>
    </row>
    <row r="462" spans="1:5" x14ac:dyDescent="0.2">
      <c r="A462" s="333"/>
      <c r="C462" s="336"/>
      <c r="D462" s="338"/>
      <c r="E462" s="333"/>
    </row>
    <row r="463" spans="1:5" x14ac:dyDescent="0.2">
      <c r="A463" s="333"/>
      <c r="C463" s="336"/>
      <c r="D463" s="338"/>
      <c r="E463" s="333"/>
    </row>
    <row r="464" spans="1:5" x14ac:dyDescent="0.2">
      <c r="A464" s="333"/>
      <c r="C464" s="336"/>
      <c r="D464" s="338"/>
      <c r="E464" s="333"/>
    </row>
    <row r="465" spans="1:5" x14ac:dyDescent="0.2">
      <c r="A465" s="333"/>
      <c r="C465" s="336"/>
      <c r="D465" s="338"/>
      <c r="E465" s="333"/>
    </row>
    <row r="466" spans="1:5" x14ac:dyDescent="0.2">
      <c r="A466" s="333"/>
      <c r="C466" s="336"/>
      <c r="D466" s="338"/>
      <c r="E466" s="333"/>
    </row>
    <row r="467" spans="1:5" x14ac:dyDescent="0.2">
      <c r="A467" s="333"/>
      <c r="C467" s="336"/>
      <c r="D467" s="338"/>
      <c r="E467" s="333"/>
    </row>
    <row r="468" spans="1:5" x14ac:dyDescent="0.2">
      <c r="A468" s="333"/>
      <c r="C468" s="336"/>
      <c r="D468" s="338"/>
      <c r="E468" s="333"/>
    </row>
    <row r="469" spans="1:5" x14ac:dyDescent="0.2">
      <c r="A469" s="333"/>
      <c r="C469" s="336"/>
      <c r="D469" s="338"/>
      <c r="E469" s="333"/>
    </row>
    <row r="470" spans="1:5" x14ac:dyDescent="0.2">
      <c r="A470" s="333"/>
      <c r="C470" s="336"/>
      <c r="D470" s="338"/>
      <c r="E470" s="333"/>
    </row>
    <row r="471" spans="1:5" x14ac:dyDescent="0.2">
      <c r="A471" s="333"/>
      <c r="C471" s="336"/>
      <c r="D471" s="338"/>
      <c r="E471" s="333"/>
    </row>
    <row r="472" spans="1:5" x14ac:dyDescent="0.2">
      <c r="A472" s="333"/>
      <c r="C472" s="336"/>
      <c r="D472" s="338"/>
      <c r="E472" s="333"/>
    </row>
    <row r="473" spans="1:5" x14ac:dyDescent="0.2">
      <c r="A473" s="333"/>
      <c r="C473" s="336"/>
      <c r="D473" s="338"/>
      <c r="E473" s="333"/>
    </row>
    <row r="474" spans="1:5" x14ac:dyDescent="0.2">
      <c r="A474" s="333"/>
      <c r="C474" s="336"/>
      <c r="D474" s="338"/>
      <c r="E474" s="333"/>
    </row>
    <row r="475" spans="1:5" x14ac:dyDescent="0.2">
      <c r="A475" s="333"/>
      <c r="C475" s="336"/>
      <c r="D475" s="338"/>
      <c r="E475" s="333"/>
    </row>
    <row r="476" spans="1:5" x14ac:dyDescent="0.2">
      <c r="A476" s="333"/>
      <c r="C476" s="336"/>
      <c r="D476" s="338"/>
      <c r="E476" s="333"/>
    </row>
    <row r="477" spans="1:5" x14ac:dyDescent="0.2">
      <c r="A477" s="333"/>
      <c r="C477" s="336"/>
      <c r="D477" s="338"/>
      <c r="E477" s="333"/>
    </row>
    <row r="478" spans="1:5" x14ac:dyDescent="0.2">
      <c r="A478" s="333"/>
      <c r="C478" s="336"/>
      <c r="D478" s="338"/>
      <c r="E478" s="333"/>
    </row>
    <row r="479" spans="1:5" x14ac:dyDescent="0.2">
      <c r="A479" s="333"/>
      <c r="C479" s="336"/>
      <c r="D479" s="338"/>
      <c r="E479" s="333"/>
    </row>
    <row r="480" spans="1:5" x14ac:dyDescent="0.2">
      <c r="A480" s="333"/>
      <c r="C480" s="336"/>
      <c r="D480" s="338"/>
      <c r="E480" s="333"/>
    </row>
    <row r="481" spans="1:5" x14ac:dyDescent="0.2">
      <c r="A481" s="333"/>
      <c r="C481" s="336"/>
      <c r="D481" s="338"/>
      <c r="E481" s="333"/>
    </row>
    <row r="482" spans="1:5" x14ac:dyDescent="0.2">
      <c r="A482" s="333"/>
      <c r="C482" s="336"/>
      <c r="D482" s="338"/>
      <c r="E482" s="333"/>
    </row>
    <row r="483" spans="1:5" x14ac:dyDescent="0.2">
      <c r="A483" s="333"/>
      <c r="C483" s="336"/>
      <c r="D483" s="338"/>
      <c r="E483" s="333"/>
    </row>
    <row r="484" spans="1:5" x14ac:dyDescent="0.2">
      <c r="A484" s="333"/>
      <c r="C484" s="336"/>
      <c r="D484" s="338"/>
      <c r="E484" s="333"/>
    </row>
    <row r="485" spans="1:5" x14ac:dyDescent="0.2">
      <c r="A485" s="333"/>
      <c r="C485" s="336"/>
      <c r="D485" s="338"/>
      <c r="E485" s="333"/>
    </row>
    <row r="486" spans="1:5" x14ac:dyDescent="0.2">
      <c r="A486" s="333"/>
      <c r="C486" s="336"/>
      <c r="D486" s="338"/>
      <c r="E486" s="333"/>
    </row>
    <row r="487" spans="1:5" x14ac:dyDescent="0.2">
      <c r="A487" s="333"/>
      <c r="C487" s="336"/>
      <c r="D487" s="338"/>
      <c r="E487" s="333"/>
    </row>
    <row r="488" spans="1:5" x14ac:dyDescent="0.2">
      <c r="A488" s="333"/>
      <c r="C488" s="336"/>
      <c r="D488" s="338"/>
      <c r="E488" s="333"/>
    </row>
    <row r="489" spans="1:5" x14ac:dyDescent="0.2">
      <c r="A489" s="333"/>
      <c r="C489" s="336"/>
      <c r="D489" s="338"/>
      <c r="E489" s="333"/>
    </row>
    <row r="490" spans="1:5" x14ac:dyDescent="0.2">
      <c r="A490" s="333"/>
      <c r="C490" s="336"/>
      <c r="D490" s="338"/>
      <c r="E490" s="333"/>
    </row>
    <row r="491" spans="1:5" x14ac:dyDescent="0.2">
      <c r="A491" s="333"/>
      <c r="C491" s="336"/>
      <c r="D491" s="338"/>
      <c r="E491" s="333"/>
    </row>
    <row r="492" spans="1:5" x14ac:dyDescent="0.2">
      <c r="A492" s="333"/>
      <c r="C492" s="336"/>
      <c r="D492" s="338"/>
      <c r="E492" s="333"/>
    </row>
    <row r="493" spans="1:5" x14ac:dyDescent="0.2">
      <c r="A493" s="333"/>
      <c r="C493" s="336"/>
      <c r="D493" s="338"/>
      <c r="E493" s="333"/>
    </row>
    <row r="494" spans="1:5" x14ac:dyDescent="0.2">
      <c r="A494" s="333"/>
      <c r="C494" s="336"/>
      <c r="D494" s="338"/>
      <c r="E494" s="333"/>
    </row>
    <row r="495" spans="1:5" x14ac:dyDescent="0.2">
      <c r="A495" s="333"/>
      <c r="C495" s="336"/>
      <c r="D495" s="338"/>
      <c r="E495" s="333"/>
    </row>
    <row r="496" spans="1:5" x14ac:dyDescent="0.2">
      <c r="A496" s="333"/>
      <c r="C496" s="336"/>
      <c r="D496" s="338"/>
      <c r="E496" s="333"/>
    </row>
    <row r="497" spans="1:5" x14ac:dyDescent="0.2">
      <c r="A497" s="333"/>
      <c r="C497" s="336"/>
      <c r="D497" s="338"/>
      <c r="E497" s="333"/>
    </row>
    <row r="498" spans="1:5" x14ac:dyDescent="0.2">
      <c r="A498" s="333"/>
      <c r="C498" s="336"/>
      <c r="D498" s="338"/>
      <c r="E498" s="333"/>
    </row>
    <row r="499" spans="1:5" x14ac:dyDescent="0.2">
      <c r="A499" s="333"/>
      <c r="C499" s="336"/>
      <c r="D499" s="338"/>
      <c r="E499" s="333"/>
    </row>
    <row r="500" spans="1:5" x14ac:dyDescent="0.2">
      <c r="A500" s="333"/>
      <c r="C500" s="336"/>
      <c r="D500" s="338"/>
      <c r="E500" s="333"/>
    </row>
    <row r="501" spans="1:5" x14ac:dyDescent="0.2">
      <c r="A501" s="333"/>
      <c r="C501" s="336"/>
      <c r="D501" s="338"/>
      <c r="E501" s="333"/>
    </row>
    <row r="502" spans="1:5" x14ac:dyDescent="0.2">
      <c r="A502" s="333"/>
      <c r="C502" s="336"/>
      <c r="D502" s="338"/>
      <c r="E502" s="333"/>
    </row>
    <row r="503" spans="1:5" x14ac:dyDescent="0.2">
      <c r="A503" s="333"/>
      <c r="C503" s="336"/>
      <c r="D503" s="338"/>
      <c r="E503" s="333"/>
    </row>
    <row r="504" spans="1:5" x14ac:dyDescent="0.2">
      <c r="A504" s="333"/>
      <c r="C504" s="336"/>
      <c r="D504" s="338"/>
      <c r="E504" s="333"/>
    </row>
    <row r="505" spans="1:5" x14ac:dyDescent="0.2">
      <c r="A505" s="333"/>
      <c r="C505" s="336"/>
      <c r="D505" s="338"/>
      <c r="E505" s="333"/>
    </row>
    <row r="506" spans="1:5" x14ac:dyDescent="0.2">
      <c r="A506" s="333"/>
      <c r="C506" s="336"/>
      <c r="D506" s="338"/>
      <c r="E506" s="333"/>
    </row>
    <row r="507" spans="1:5" x14ac:dyDescent="0.2">
      <c r="A507" s="333"/>
      <c r="C507" s="336"/>
      <c r="D507" s="338"/>
      <c r="E507" s="333"/>
    </row>
    <row r="508" spans="1:5" x14ac:dyDescent="0.2">
      <c r="A508" s="333"/>
      <c r="C508" s="336"/>
      <c r="D508" s="338"/>
      <c r="E508" s="333"/>
    </row>
    <row r="509" spans="1:5" x14ac:dyDescent="0.2">
      <c r="A509" s="333"/>
      <c r="C509" s="336"/>
      <c r="D509" s="338"/>
      <c r="E509" s="333"/>
    </row>
    <row r="510" spans="1:5" x14ac:dyDescent="0.2">
      <c r="A510" s="333"/>
      <c r="C510" s="336"/>
      <c r="D510" s="338"/>
      <c r="E510" s="333"/>
    </row>
    <row r="511" spans="1:5" x14ac:dyDescent="0.2">
      <c r="A511" s="333"/>
      <c r="C511" s="336"/>
      <c r="D511" s="338"/>
      <c r="E511" s="333"/>
    </row>
    <row r="512" spans="1:5" x14ac:dyDescent="0.2">
      <c r="A512" s="333"/>
      <c r="C512" s="336"/>
      <c r="D512" s="338"/>
      <c r="E512" s="333"/>
    </row>
    <row r="513" spans="1:5" x14ac:dyDescent="0.2">
      <c r="A513" s="333"/>
      <c r="C513" s="336"/>
      <c r="D513" s="338"/>
      <c r="E513" s="333"/>
    </row>
    <row r="514" spans="1:5" x14ac:dyDescent="0.2">
      <c r="A514" s="333"/>
      <c r="C514" s="336"/>
      <c r="D514" s="338"/>
      <c r="E514" s="333"/>
    </row>
    <row r="515" spans="1:5" x14ac:dyDescent="0.2">
      <c r="A515" s="333"/>
      <c r="C515" s="336"/>
      <c r="D515" s="338"/>
      <c r="E515" s="333"/>
    </row>
    <row r="516" spans="1:5" x14ac:dyDescent="0.2">
      <c r="A516" s="333"/>
      <c r="C516" s="336"/>
      <c r="D516" s="338"/>
      <c r="E516" s="333"/>
    </row>
    <row r="517" spans="1:5" x14ac:dyDescent="0.2">
      <c r="A517" s="333"/>
      <c r="C517" s="336"/>
      <c r="D517" s="338"/>
      <c r="E517" s="333"/>
    </row>
    <row r="518" spans="1:5" x14ac:dyDescent="0.2">
      <c r="A518" s="333"/>
      <c r="C518" s="336"/>
      <c r="D518" s="338"/>
      <c r="E518" s="333"/>
    </row>
    <row r="519" spans="1:5" x14ac:dyDescent="0.2">
      <c r="A519" s="333"/>
      <c r="C519" s="336"/>
      <c r="D519" s="338"/>
      <c r="E519" s="333"/>
    </row>
    <row r="520" spans="1:5" x14ac:dyDescent="0.2">
      <c r="A520" s="333"/>
      <c r="C520" s="336"/>
      <c r="D520" s="338"/>
      <c r="E520" s="333"/>
    </row>
    <row r="521" spans="1:5" x14ac:dyDescent="0.2">
      <c r="A521" s="333"/>
      <c r="C521" s="336"/>
      <c r="D521" s="338"/>
      <c r="E521" s="333"/>
    </row>
    <row r="522" spans="1:5" x14ac:dyDescent="0.2">
      <c r="A522" s="333"/>
      <c r="C522" s="336"/>
      <c r="D522" s="338"/>
      <c r="E522" s="333"/>
    </row>
    <row r="523" spans="1:5" x14ac:dyDescent="0.2">
      <c r="A523" s="333"/>
      <c r="C523" s="336"/>
      <c r="D523" s="338"/>
      <c r="E523" s="333"/>
    </row>
    <row r="524" spans="1:5" x14ac:dyDescent="0.2">
      <c r="A524" s="333"/>
      <c r="C524" s="336"/>
      <c r="D524" s="338"/>
      <c r="E524" s="333"/>
    </row>
    <row r="525" spans="1:5" x14ac:dyDescent="0.2">
      <c r="A525" s="333"/>
      <c r="C525" s="336"/>
      <c r="D525" s="338"/>
      <c r="E525" s="333"/>
    </row>
    <row r="526" spans="1:5" x14ac:dyDescent="0.2">
      <c r="A526" s="333"/>
      <c r="C526" s="336"/>
      <c r="D526" s="338"/>
      <c r="E526" s="333"/>
    </row>
    <row r="527" spans="1:5" x14ac:dyDescent="0.2">
      <c r="A527" s="333"/>
      <c r="C527" s="336"/>
      <c r="D527" s="338"/>
      <c r="E527" s="333"/>
    </row>
    <row r="528" spans="1:5" x14ac:dyDescent="0.2">
      <c r="A528" s="333"/>
      <c r="C528" s="336"/>
      <c r="D528" s="338"/>
      <c r="E528" s="333"/>
    </row>
    <row r="529" spans="1:5" x14ac:dyDescent="0.2">
      <c r="A529" s="333"/>
      <c r="C529" s="336"/>
      <c r="D529" s="338"/>
      <c r="E529" s="333"/>
    </row>
    <row r="530" spans="1:5" x14ac:dyDescent="0.2">
      <c r="A530" s="333"/>
      <c r="C530" s="336"/>
      <c r="D530" s="338"/>
      <c r="E530" s="333"/>
    </row>
    <row r="531" spans="1:5" x14ac:dyDescent="0.2">
      <c r="A531" s="333"/>
      <c r="C531" s="336"/>
      <c r="D531" s="338"/>
      <c r="E531" s="333"/>
    </row>
    <row r="532" spans="1:5" x14ac:dyDescent="0.2">
      <c r="A532" s="333"/>
      <c r="C532" s="336"/>
      <c r="D532" s="338"/>
      <c r="E532" s="333"/>
    </row>
    <row r="533" spans="1:5" x14ac:dyDescent="0.2">
      <c r="A533" s="333"/>
      <c r="C533" s="336"/>
      <c r="D533" s="338"/>
      <c r="E533" s="333"/>
    </row>
    <row r="534" spans="1:5" x14ac:dyDescent="0.2">
      <c r="A534" s="333"/>
      <c r="C534" s="336"/>
      <c r="D534" s="338"/>
      <c r="E534" s="333"/>
    </row>
    <row r="535" spans="1:5" x14ac:dyDescent="0.2">
      <c r="A535" s="333"/>
      <c r="C535" s="336"/>
      <c r="D535" s="338"/>
      <c r="E535" s="333"/>
    </row>
    <row r="536" spans="1:5" x14ac:dyDescent="0.2">
      <c r="A536" s="333"/>
      <c r="C536" s="336"/>
      <c r="D536" s="338"/>
      <c r="E536" s="333"/>
    </row>
    <row r="537" spans="1:5" x14ac:dyDescent="0.2">
      <c r="A537" s="333"/>
      <c r="C537" s="336"/>
      <c r="D537" s="338"/>
      <c r="E537" s="333"/>
    </row>
    <row r="538" spans="1:5" x14ac:dyDescent="0.2">
      <c r="A538" s="333"/>
      <c r="C538" s="336"/>
      <c r="D538" s="338"/>
      <c r="E538" s="333"/>
    </row>
    <row r="539" spans="1:5" x14ac:dyDescent="0.2">
      <c r="A539" s="333"/>
      <c r="C539" s="336"/>
      <c r="D539" s="338"/>
      <c r="E539" s="333"/>
    </row>
    <row r="540" spans="1:5" x14ac:dyDescent="0.2">
      <c r="A540" s="333"/>
      <c r="C540" s="336"/>
      <c r="D540" s="338"/>
      <c r="E540" s="333"/>
    </row>
    <row r="541" spans="1:5" x14ac:dyDescent="0.2">
      <c r="A541" s="333"/>
      <c r="C541" s="336"/>
      <c r="D541" s="338"/>
      <c r="E541" s="333"/>
    </row>
    <row r="542" spans="1:5" x14ac:dyDescent="0.2">
      <c r="A542" s="333"/>
      <c r="C542" s="336"/>
      <c r="D542" s="338"/>
      <c r="E542" s="333"/>
    </row>
    <row r="543" spans="1:5" x14ac:dyDescent="0.2">
      <c r="A543" s="333"/>
      <c r="C543" s="336"/>
      <c r="D543" s="338"/>
      <c r="E543" s="333"/>
    </row>
    <row r="544" spans="1:5" x14ac:dyDescent="0.2">
      <c r="A544" s="333"/>
      <c r="C544" s="336"/>
      <c r="D544" s="338"/>
      <c r="E544" s="333"/>
    </row>
    <row r="545" spans="1:5" x14ac:dyDescent="0.2">
      <c r="A545" s="333"/>
      <c r="C545" s="336"/>
      <c r="D545" s="338"/>
      <c r="E545" s="333"/>
    </row>
    <row r="546" spans="1:5" x14ac:dyDescent="0.2">
      <c r="A546" s="333"/>
      <c r="C546" s="336"/>
      <c r="D546" s="338"/>
      <c r="E546" s="333"/>
    </row>
    <row r="547" spans="1:5" x14ac:dyDescent="0.2">
      <c r="C547" s="336"/>
      <c r="D547" s="338"/>
      <c r="E547" s="333"/>
    </row>
    <row r="548" spans="1:5" x14ac:dyDescent="0.2">
      <c r="C548" s="336"/>
      <c r="D548" s="338"/>
      <c r="E548" s="333"/>
    </row>
    <row r="549" spans="1:5" x14ac:dyDescent="0.2">
      <c r="C549" s="336"/>
      <c r="D549" s="338"/>
      <c r="E549" s="333"/>
    </row>
    <row r="550" spans="1:5" x14ac:dyDescent="0.2">
      <c r="C550" s="336"/>
      <c r="D550" s="338"/>
      <c r="E550" s="333"/>
    </row>
    <row r="551" spans="1:5" x14ac:dyDescent="0.2">
      <c r="C551" s="336"/>
      <c r="D551" s="338"/>
      <c r="E551" s="333"/>
    </row>
    <row r="552" spans="1:5" x14ac:dyDescent="0.2">
      <c r="A552" s="333"/>
      <c r="C552" s="336"/>
      <c r="D552" s="338"/>
      <c r="E552" s="333"/>
    </row>
    <row r="553" spans="1:5" x14ac:dyDescent="0.2">
      <c r="A553" s="333"/>
      <c r="C553" s="336"/>
      <c r="D553" s="338"/>
      <c r="E553" s="333"/>
    </row>
    <row r="554" spans="1:5" x14ac:dyDescent="0.2">
      <c r="A554" s="333"/>
      <c r="C554" s="336"/>
      <c r="D554" s="338"/>
      <c r="E554" s="333"/>
    </row>
    <row r="555" spans="1:5" x14ac:dyDescent="0.2">
      <c r="A555" s="333"/>
      <c r="C555" s="336"/>
      <c r="D555" s="338"/>
      <c r="E555" s="333"/>
    </row>
    <row r="556" spans="1:5" x14ac:dyDescent="0.2">
      <c r="A556" s="333"/>
      <c r="C556" s="336"/>
      <c r="D556" s="338"/>
      <c r="E556" s="333"/>
    </row>
    <row r="557" spans="1:5" x14ac:dyDescent="0.2">
      <c r="A557" s="333"/>
      <c r="C557" s="336"/>
      <c r="D557" s="338"/>
      <c r="E557" s="333"/>
    </row>
    <row r="558" spans="1:5" x14ac:dyDescent="0.2">
      <c r="A558" s="333"/>
      <c r="C558" s="336"/>
      <c r="D558" s="338"/>
      <c r="E558" s="333"/>
    </row>
    <row r="559" spans="1:5" x14ac:dyDescent="0.2">
      <c r="A559" s="333"/>
      <c r="C559" s="336"/>
      <c r="D559" s="338"/>
      <c r="E559" s="333"/>
    </row>
    <row r="560" spans="1:5" x14ac:dyDescent="0.2">
      <c r="A560" s="333"/>
      <c r="C560" s="336"/>
      <c r="D560" s="338"/>
      <c r="E560" s="333"/>
    </row>
    <row r="561" spans="1:5" x14ac:dyDescent="0.2">
      <c r="A561" s="333"/>
      <c r="C561" s="336"/>
      <c r="D561" s="338"/>
      <c r="E561" s="333"/>
    </row>
    <row r="562" spans="1:5" x14ac:dyDescent="0.2">
      <c r="A562" s="333"/>
      <c r="C562" s="336"/>
      <c r="D562" s="338"/>
      <c r="E562" s="333"/>
    </row>
    <row r="563" spans="1:5" x14ac:dyDescent="0.2">
      <c r="A563" s="333"/>
      <c r="C563" s="336"/>
      <c r="D563" s="338"/>
      <c r="E563" s="333"/>
    </row>
    <row r="564" spans="1:5" x14ac:dyDescent="0.2">
      <c r="A564" s="333"/>
      <c r="C564" s="336"/>
      <c r="D564" s="338"/>
      <c r="E564" s="333"/>
    </row>
    <row r="565" spans="1:5" x14ac:dyDescent="0.2">
      <c r="A565" s="333"/>
      <c r="C565" s="336"/>
      <c r="D565" s="338"/>
      <c r="E565" s="333"/>
    </row>
    <row r="566" spans="1:5" x14ac:dyDescent="0.2">
      <c r="A566" s="333"/>
      <c r="C566" s="336"/>
      <c r="D566" s="338"/>
      <c r="E566" s="333"/>
    </row>
    <row r="567" spans="1:5" x14ac:dyDescent="0.2">
      <c r="A567" s="333"/>
      <c r="C567" s="336"/>
      <c r="D567" s="338"/>
      <c r="E567" s="333"/>
    </row>
    <row r="568" spans="1:5" x14ac:dyDescent="0.2">
      <c r="A568" s="333"/>
      <c r="C568" s="336"/>
      <c r="D568" s="338"/>
      <c r="E568" s="333"/>
    </row>
    <row r="569" spans="1:5" x14ac:dyDescent="0.2">
      <c r="A569" s="333"/>
      <c r="C569" s="336"/>
      <c r="D569" s="338"/>
      <c r="E569" s="333"/>
    </row>
    <row r="570" spans="1:5" x14ac:dyDescent="0.2">
      <c r="A570" s="333"/>
      <c r="C570" s="336"/>
      <c r="D570" s="338"/>
      <c r="E570" s="333"/>
    </row>
    <row r="571" spans="1:5" x14ac:dyDescent="0.2">
      <c r="A571" s="333"/>
      <c r="C571" s="336"/>
      <c r="D571" s="338"/>
      <c r="E571" s="333"/>
    </row>
    <row r="572" spans="1:5" x14ac:dyDescent="0.2">
      <c r="A572" s="333"/>
      <c r="C572" s="336"/>
      <c r="D572" s="338"/>
      <c r="E572" s="333"/>
    </row>
    <row r="573" spans="1:5" x14ac:dyDescent="0.2">
      <c r="A573" s="333"/>
      <c r="C573" s="336"/>
      <c r="D573" s="338"/>
      <c r="E573" s="333"/>
    </row>
    <row r="574" spans="1:5" x14ac:dyDescent="0.2">
      <c r="A574" s="333"/>
      <c r="C574" s="336"/>
      <c r="D574" s="338"/>
      <c r="E574" s="333"/>
    </row>
    <row r="575" spans="1:5" x14ac:dyDescent="0.2">
      <c r="A575" s="333"/>
      <c r="C575" s="336"/>
      <c r="D575" s="338"/>
      <c r="E575" s="333"/>
    </row>
    <row r="576" spans="1:5" x14ac:dyDescent="0.2">
      <c r="A576" s="333"/>
      <c r="C576" s="336"/>
      <c r="D576" s="338"/>
      <c r="E576" s="333"/>
    </row>
    <row r="577" spans="1:5" x14ac:dyDescent="0.2">
      <c r="A577" s="333"/>
      <c r="C577" s="336"/>
      <c r="D577" s="338"/>
      <c r="E577" s="333"/>
    </row>
    <row r="578" spans="1:5" x14ac:dyDescent="0.2">
      <c r="A578" s="333"/>
      <c r="C578" s="336"/>
      <c r="D578" s="338"/>
      <c r="E578" s="333"/>
    </row>
    <row r="579" spans="1:5" x14ac:dyDescent="0.2">
      <c r="A579" s="333"/>
      <c r="C579" s="336"/>
      <c r="D579" s="338"/>
      <c r="E579" s="333"/>
    </row>
    <row r="580" spans="1:5" x14ac:dyDescent="0.2">
      <c r="A580" s="333"/>
      <c r="C580" s="336"/>
      <c r="D580" s="338"/>
      <c r="E580" s="333"/>
    </row>
    <row r="581" spans="1:5" x14ac:dyDescent="0.2">
      <c r="A581" s="333"/>
      <c r="C581" s="336"/>
      <c r="D581" s="338"/>
      <c r="E581" s="333"/>
    </row>
    <row r="582" spans="1:5" x14ac:dyDescent="0.2">
      <c r="C582" s="336"/>
      <c r="D582" s="338"/>
      <c r="E582" s="333"/>
    </row>
    <row r="583" spans="1:5" x14ac:dyDescent="0.2">
      <c r="C583" s="336"/>
      <c r="D583" s="338"/>
      <c r="E583" s="333"/>
    </row>
    <row r="584" spans="1:5" x14ac:dyDescent="0.2">
      <c r="C584" s="336"/>
      <c r="D584" s="338"/>
      <c r="E584" s="333"/>
    </row>
    <row r="585" spans="1:5" x14ac:dyDescent="0.2">
      <c r="C585" s="336"/>
      <c r="D585" s="338"/>
      <c r="E585" s="333"/>
    </row>
    <row r="586" spans="1:5" x14ac:dyDescent="0.2">
      <c r="A586" s="333"/>
      <c r="C586" s="336"/>
      <c r="D586" s="338"/>
      <c r="E586" s="333"/>
    </row>
    <row r="587" spans="1:5" x14ac:dyDescent="0.2">
      <c r="A587" s="333"/>
      <c r="C587" s="336"/>
      <c r="D587" s="338"/>
      <c r="E587" s="333"/>
    </row>
    <row r="588" spans="1:5" x14ac:dyDescent="0.2">
      <c r="A588" s="333"/>
      <c r="C588" s="336"/>
      <c r="D588" s="338"/>
      <c r="E588" s="333"/>
    </row>
    <row r="589" spans="1:5" x14ac:dyDescent="0.2">
      <c r="A589" s="333"/>
      <c r="C589" s="336"/>
      <c r="D589" s="338"/>
      <c r="E589" s="333"/>
    </row>
    <row r="590" spans="1:5" x14ac:dyDescent="0.2">
      <c r="A590" s="333"/>
      <c r="C590" s="336"/>
      <c r="D590" s="338"/>
      <c r="E590" s="333"/>
    </row>
    <row r="591" spans="1:5" x14ac:dyDescent="0.2">
      <c r="E591" s="333"/>
    </row>
  </sheetData>
  <mergeCells count="7">
    <mergeCell ref="A1:E1"/>
    <mergeCell ref="A2:E2"/>
    <mergeCell ref="A3:E3"/>
    <mergeCell ref="A38:C38"/>
    <mergeCell ref="C4:C5"/>
    <mergeCell ref="B4:B5"/>
    <mergeCell ref="A4:A5"/>
  </mergeCells>
  <pageMargins left="0.39370078740157483" right="0.27559055118110237" top="0.74803149606299213" bottom="0.74803149606299213" header="0.31496062992125984" footer="0.31496062992125984"/>
  <pageSetup paperSize="9" orientation="portrait" r:id="rId1"/>
  <headerFooter>
    <oddFooter>&amp;R&amp;P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92D050"/>
  </sheetPr>
  <dimension ref="A2:L530"/>
  <sheetViews>
    <sheetView topLeftCell="A494" zoomScaleNormal="100" workbookViewId="0">
      <selection activeCell="B453" sqref="B453"/>
    </sheetView>
  </sheetViews>
  <sheetFormatPr baseColWidth="10" defaultColWidth="11.42578125" defaultRowHeight="15.75" x14ac:dyDescent="0.25"/>
  <cols>
    <col min="1" max="1" width="12.28515625" style="735" customWidth="1"/>
    <col min="2" max="2" width="72" style="414" customWidth="1"/>
    <col min="3" max="3" width="11.42578125" style="414"/>
    <col min="4" max="4" width="11.42578125" style="414" bestFit="1" customWidth="1"/>
    <col min="5" max="5" width="17.85546875" style="414" bestFit="1" customWidth="1"/>
    <col min="6" max="6" width="19.140625" style="414" bestFit="1" customWidth="1"/>
    <col min="7" max="7" width="11.42578125" style="414"/>
    <col min="8" max="8" width="9.42578125" style="414" customWidth="1"/>
    <col min="9" max="9" width="22.85546875" style="571" customWidth="1"/>
    <col min="10" max="10" width="75.140625" style="414" customWidth="1"/>
    <col min="11" max="11" width="63.85546875" style="414" customWidth="1"/>
    <col min="12" max="12" width="18.28515625" style="414" customWidth="1"/>
    <col min="13" max="16384" width="11.42578125" style="414"/>
  </cols>
  <sheetData>
    <row r="2" spans="1:9" ht="17.25" x14ac:dyDescent="0.25">
      <c r="A2" s="812" t="s">
        <v>518</v>
      </c>
      <c r="B2" s="812"/>
      <c r="C2" s="812"/>
      <c r="D2" s="812"/>
      <c r="E2" s="812"/>
      <c r="F2" s="812"/>
    </row>
    <row r="3" spans="1:9" ht="17.25" x14ac:dyDescent="0.3">
      <c r="A3" s="813" t="s">
        <v>1490</v>
      </c>
      <c r="B3" s="813"/>
      <c r="C3" s="813"/>
      <c r="D3" s="813"/>
      <c r="E3" s="813"/>
      <c r="F3" s="813"/>
    </row>
    <row r="4" spans="1:9" ht="18" thickBot="1" x14ac:dyDescent="0.3">
      <c r="A4" s="856" t="s">
        <v>156</v>
      </c>
      <c r="B4" s="856"/>
      <c r="C4" s="856"/>
      <c r="D4" s="856"/>
      <c r="E4" s="856"/>
      <c r="F4" s="856"/>
    </row>
    <row r="5" spans="1:9" ht="31.9" customHeight="1" thickTop="1" x14ac:dyDescent="0.25">
      <c r="A5" s="791" t="s">
        <v>637</v>
      </c>
      <c r="B5" s="792" t="s">
        <v>0</v>
      </c>
      <c r="C5" s="792" t="s">
        <v>15</v>
      </c>
      <c r="D5" s="793" t="s">
        <v>638</v>
      </c>
      <c r="E5" s="794" t="s">
        <v>639</v>
      </c>
      <c r="F5" s="795" t="s">
        <v>640</v>
      </c>
    </row>
    <row r="6" spans="1:9" ht="15.75" customHeight="1" x14ac:dyDescent="0.25">
      <c r="A6" s="426"/>
      <c r="B6" s="416"/>
      <c r="C6" s="416"/>
      <c r="D6" s="417"/>
      <c r="E6" s="418"/>
      <c r="F6" s="419"/>
    </row>
    <row r="7" spans="1:9" ht="26.25" customHeight="1" x14ac:dyDescent="0.25">
      <c r="A7" s="628" t="s">
        <v>1153</v>
      </c>
      <c r="B7" s="862" t="s">
        <v>1491</v>
      </c>
      <c r="C7" s="862"/>
      <c r="D7" s="862"/>
      <c r="E7" s="862"/>
      <c r="F7" s="862"/>
    </row>
    <row r="8" spans="1:9" x14ac:dyDescent="0.25">
      <c r="A8" s="700"/>
      <c r="B8" s="863" t="s">
        <v>641</v>
      </c>
      <c r="C8" s="863"/>
      <c r="D8" s="863"/>
      <c r="E8" s="863"/>
      <c r="F8" s="863"/>
    </row>
    <row r="9" spans="1:9" x14ac:dyDescent="0.25">
      <c r="A9" s="701" t="s">
        <v>1154</v>
      </c>
      <c r="B9" s="864" t="s">
        <v>642</v>
      </c>
      <c r="C9" s="864"/>
      <c r="D9" s="864"/>
      <c r="E9" s="864"/>
      <c r="F9" s="864"/>
      <c r="I9" s="414"/>
    </row>
    <row r="10" spans="1:9" ht="47.25" x14ac:dyDescent="0.25">
      <c r="A10" s="702" t="s">
        <v>1155</v>
      </c>
      <c r="B10" s="703" t="s">
        <v>874</v>
      </c>
      <c r="C10" s="704" t="s">
        <v>4</v>
      </c>
      <c r="D10" s="705">
        <v>1</v>
      </c>
      <c r="E10" s="706"/>
      <c r="F10" s="707"/>
      <c r="I10" s="414"/>
    </row>
    <row r="11" spans="1:9" x14ac:dyDescent="0.25">
      <c r="A11" s="415"/>
      <c r="B11" s="865" t="s">
        <v>1492</v>
      </c>
      <c r="C11" s="866"/>
      <c r="D11" s="866"/>
      <c r="E11" s="867"/>
      <c r="F11" s="422"/>
      <c r="I11" s="414"/>
    </row>
    <row r="12" spans="1:9" ht="15.6" customHeight="1" x14ac:dyDescent="0.25">
      <c r="A12" s="420" t="s">
        <v>1156</v>
      </c>
      <c r="B12" s="868" t="s">
        <v>353</v>
      </c>
      <c r="C12" s="869"/>
      <c r="D12" s="869"/>
      <c r="E12" s="869"/>
      <c r="F12" s="870"/>
      <c r="I12" s="414"/>
    </row>
    <row r="13" spans="1:9" ht="31.5" x14ac:dyDescent="0.25">
      <c r="A13" s="415" t="s">
        <v>1157</v>
      </c>
      <c r="B13" s="421" t="s">
        <v>643</v>
      </c>
      <c r="C13" s="416" t="s">
        <v>9</v>
      </c>
      <c r="D13" s="419">
        <v>1</v>
      </c>
      <c r="E13" s="418"/>
      <c r="F13" s="419"/>
      <c r="I13" s="414"/>
    </row>
    <row r="14" spans="1:9" ht="63" x14ac:dyDescent="0.25">
      <c r="A14" s="415" t="s">
        <v>1158</v>
      </c>
      <c r="B14" s="423" t="s">
        <v>644</v>
      </c>
      <c r="C14" s="416" t="s">
        <v>9</v>
      </c>
      <c r="D14" s="419">
        <v>1</v>
      </c>
      <c r="E14" s="418"/>
      <c r="F14" s="419"/>
      <c r="I14" s="414"/>
    </row>
    <row r="15" spans="1:9" ht="110.25" x14ac:dyDescent="0.25">
      <c r="A15" s="415" t="s">
        <v>1159</v>
      </c>
      <c r="B15" s="424" t="s">
        <v>875</v>
      </c>
      <c r="C15" s="416" t="s">
        <v>7</v>
      </c>
      <c r="D15" s="417">
        <v>200</v>
      </c>
      <c r="E15" s="418"/>
      <c r="F15" s="419"/>
      <c r="I15" s="414"/>
    </row>
    <row r="16" spans="1:9" x14ac:dyDescent="0.25">
      <c r="A16" s="425"/>
      <c r="B16" s="871" t="s">
        <v>1493</v>
      </c>
      <c r="C16" s="872"/>
      <c r="D16" s="872"/>
      <c r="E16" s="873"/>
      <c r="F16" s="422"/>
      <c r="I16" s="414"/>
    </row>
    <row r="17" spans="1:9" x14ac:dyDescent="0.25">
      <c r="A17" s="420" t="s">
        <v>1160</v>
      </c>
      <c r="B17" s="874" t="s">
        <v>645</v>
      </c>
      <c r="C17" s="875"/>
      <c r="D17" s="875"/>
      <c r="E17" s="875"/>
      <c r="F17" s="876"/>
      <c r="I17" s="414"/>
    </row>
    <row r="18" spans="1:9" ht="47.25" x14ac:dyDescent="0.25">
      <c r="A18" s="415" t="s">
        <v>1161</v>
      </c>
      <c r="B18" s="427" t="s">
        <v>876</v>
      </c>
      <c r="C18" s="428" t="s">
        <v>9</v>
      </c>
      <c r="D18" s="417">
        <v>1</v>
      </c>
      <c r="E18" s="418"/>
      <c r="F18" s="419"/>
      <c r="I18" s="414"/>
    </row>
    <row r="19" spans="1:9" ht="31.5" x14ac:dyDescent="0.25">
      <c r="A19" s="415" t="s">
        <v>1162</v>
      </c>
      <c r="B19" s="429" t="s">
        <v>822</v>
      </c>
      <c r="C19" s="428" t="s">
        <v>9</v>
      </c>
      <c r="D19" s="417">
        <v>1</v>
      </c>
      <c r="E19" s="418"/>
      <c r="F19" s="419"/>
      <c r="I19" s="414"/>
    </row>
    <row r="20" spans="1:9" x14ac:dyDescent="0.25">
      <c r="A20" s="431"/>
      <c r="B20" s="865" t="s">
        <v>1494</v>
      </c>
      <c r="C20" s="866"/>
      <c r="D20" s="866"/>
      <c r="E20" s="867"/>
      <c r="F20" s="422"/>
      <c r="I20" s="414"/>
    </row>
    <row r="21" spans="1:9" x14ac:dyDescent="0.25">
      <c r="A21" s="420" t="s">
        <v>1163</v>
      </c>
      <c r="B21" s="859" t="s">
        <v>646</v>
      </c>
      <c r="C21" s="860"/>
      <c r="D21" s="860"/>
      <c r="E21" s="860"/>
      <c r="F21" s="861"/>
      <c r="I21" s="414"/>
    </row>
    <row r="22" spans="1:9" ht="36" customHeight="1" x14ac:dyDescent="0.25">
      <c r="A22" s="415" t="s">
        <v>1164</v>
      </c>
      <c r="B22" s="430" t="s">
        <v>877</v>
      </c>
      <c r="C22" s="416" t="s">
        <v>9</v>
      </c>
      <c r="D22" s="417">
        <v>1</v>
      </c>
      <c r="E22" s="418"/>
      <c r="F22" s="419"/>
      <c r="I22" s="414"/>
    </row>
    <row r="23" spans="1:9" x14ac:dyDescent="0.25">
      <c r="A23" s="431"/>
      <c r="B23" s="865" t="s">
        <v>1495</v>
      </c>
      <c r="C23" s="866"/>
      <c r="D23" s="866"/>
      <c r="E23" s="867"/>
      <c r="F23" s="422"/>
      <c r="I23" s="414"/>
    </row>
    <row r="24" spans="1:9" ht="15.6" customHeight="1" x14ac:dyDescent="0.25">
      <c r="A24" s="420" t="s">
        <v>1165</v>
      </c>
      <c r="B24" s="880" t="s">
        <v>648</v>
      </c>
      <c r="C24" s="881"/>
      <c r="D24" s="881"/>
      <c r="E24" s="881"/>
      <c r="F24" s="882"/>
      <c r="I24" s="414"/>
    </row>
    <row r="25" spans="1:9" ht="78.75" x14ac:dyDescent="0.25">
      <c r="A25" s="415" t="s">
        <v>1166</v>
      </c>
      <c r="B25" s="429" t="s">
        <v>878</v>
      </c>
      <c r="C25" s="428" t="s">
        <v>9</v>
      </c>
      <c r="D25" s="417">
        <v>1</v>
      </c>
      <c r="E25" s="418"/>
      <c r="F25" s="419"/>
      <c r="I25" s="414"/>
    </row>
    <row r="26" spans="1:9" x14ac:dyDescent="0.25">
      <c r="A26" s="415" t="s">
        <v>1167</v>
      </c>
      <c r="B26" s="429" t="s">
        <v>354</v>
      </c>
      <c r="C26" s="428" t="s">
        <v>9</v>
      </c>
      <c r="D26" s="417">
        <v>1</v>
      </c>
      <c r="E26" s="418"/>
      <c r="F26" s="419"/>
      <c r="I26" s="414"/>
    </row>
    <row r="27" spans="1:9" x14ac:dyDescent="0.25">
      <c r="A27" s="431"/>
      <c r="B27" s="883" t="s">
        <v>1496</v>
      </c>
      <c r="C27" s="884"/>
      <c r="D27" s="884"/>
      <c r="E27" s="885"/>
      <c r="F27" s="432"/>
      <c r="I27" s="414"/>
    </row>
    <row r="28" spans="1:9" x14ac:dyDescent="0.25">
      <c r="A28" s="420" t="s">
        <v>1168</v>
      </c>
      <c r="B28" s="886" t="s">
        <v>650</v>
      </c>
      <c r="C28" s="875"/>
      <c r="D28" s="875"/>
      <c r="E28" s="875"/>
      <c r="F28" s="876"/>
      <c r="I28" s="414"/>
    </row>
    <row r="29" spans="1:9" s="434" customFormat="1" ht="31.5" x14ac:dyDescent="0.25">
      <c r="A29" s="415" t="s">
        <v>1169</v>
      </c>
      <c r="B29" s="433" t="s">
        <v>651</v>
      </c>
      <c r="C29" s="416" t="s">
        <v>4</v>
      </c>
      <c r="D29" s="417">
        <v>1</v>
      </c>
      <c r="E29" s="418"/>
      <c r="F29" s="419"/>
    </row>
    <row r="30" spans="1:9" x14ac:dyDescent="0.25">
      <c r="A30" s="431"/>
      <c r="B30" s="883" t="s">
        <v>1497</v>
      </c>
      <c r="C30" s="884"/>
      <c r="D30" s="884"/>
      <c r="E30" s="885"/>
      <c r="F30" s="432"/>
      <c r="I30" s="414"/>
    </row>
    <row r="31" spans="1:9" x14ac:dyDescent="0.25">
      <c r="A31" s="420" t="s">
        <v>1170</v>
      </c>
      <c r="B31" s="886" t="s">
        <v>824</v>
      </c>
      <c r="C31" s="875"/>
      <c r="D31" s="875"/>
      <c r="E31" s="875"/>
      <c r="F31" s="876"/>
      <c r="I31" s="414"/>
    </row>
    <row r="32" spans="1:9" ht="63" x14ac:dyDescent="0.25">
      <c r="A32" s="415" t="s">
        <v>1171</v>
      </c>
      <c r="B32" s="435" t="s">
        <v>969</v>
      </c>
      <c r="C32" s="416" t="s">
        <v>9</v>
      </c>
      <c r="D32" s="417">
        <v>1</v>
      </c>
      <c r="E32" s="418"/>
      <c r="F32" s="419"/>
      <c r="I32" s="414"/>
    </row>
    <row r="33" spans="1:9" ht="63" x14ac:dyDescent="0.25">
      <c r="A33" s="415" t="s">
        <v>1172</v>
      </c>
      <c r="B33" s="423" t="s">
        <v>970</v>
      </c>
      <c r="C33" s="416" t="s">
        <v>9</v>
      </c>
      <c r="D33" s="417">
        <v>1</v>
      </c>
      <c r="E33" s="418"/>
      <c r="F33" s="419"/>
      <c r="I33" s="414"/>
    </row>
    <row r="34" spans="1:9" x14ac:dyDescent="0.25">
      <c r="A34" s="431"/>
      <c r="B34" s="883" t="s">
        <v>1498</v>
      </c>
      <c r="C34" s="884"/>
      <c r="D34" s="884"/>
      <c r="E34" s="885"/>
      <c r="F34" s="432"/>
      <c r="I34" s="414"/>
    </row>
    <row r="35" spans="1:9" x14ac:dyDescent="0.25">
      <c r="A35" s="420" t="s">
        <v>1173</v>
      </c>
      <c r="B35" s="886" t="s">
        <v>654</v>
      </c>
      <c r="C35" s="875"/>
      <c r="D35" s="875"/>
      <c r="E35" s="875"/>
      <c r="F35" s="876"/>
      <c r="I35" s="414"/>
    </row>
    <row r="36" spans="1:9" x14ac:dyDescent="0.25">
      <c r="A36" s="415" t="s">
        <v>1174</v>
      </c>
      <c r="B36" s="436" t="s">
        <v>655</v>
      </c>
      <c r="C36" s="416" t="s">
        <v>4</v>
      </c>
      <c r="D36" s="417">
        <v>1</v>
      </c>
      <c r="E36" s="418"/>
      <c r="F36" s="419"/>
      <c r="I36" s="414"/>
    </row>
    <row r="37" spans="1:9" x14ac:dyDescent="0.25">
      <c r="A37" s="415" t="s">
        <v>1175</v>
      </c>
      <c r="B37" s="436" t="s">
        <v>656</v>
      </c>
      <c r="C37" s="416" t="s">
        <v>4</v>
      </c>
      <c r="D37" s="417">
        <v>1</v>
      </c>
      <c r="E37" s="418"/>
      <c r="F37" s="419"/>
      <c r="I37" s="414"/>
    </row>
    <row r="38" spans="1:9" x14ac:dyDescent="0.25">
      <c r="A38" s="415" t="s">
        <v>1176</v>
      </c>
      <c r="B38" s="436" t="s">
        <v>657</v>
      </c>
      <c r="C38" s="416" t="s">
        <v>4</v>
      </c>
      <c r="D38" s="417">
        <v>1</v>
      </c>
      <c r="E38" s="418"/>
      <c r="F38" s="419"/>
      <c r="I38" s="414"/>
    </row>
    <row r="39" spans="1:9" x14ac:dyDescent="0.25">
      <c r="A39" s="415" t="s">
        <v>1177</v>
      </c>
      <c r="B39" s="414" t="s">
        <v>658</v>
      </c>
      <c r="C39" s="416" t="s">
        <v>4</v>
      </c>
      <c r="D39" s="417">
        <v>1</v>
      </c>
      <c r="E39" s="418"/>
      <c r="F39" s="419"/>
      <c r="I39" s="414"/>
    </row>
    <row r="40" spans="1:9" x14ac:dyDescent="0.25">
      <c r="A40" s="431"/>
      <c r="B40" s="883" t="s">
        <v>1499</v>
      </c>
      <c r="C40" s="884"/>
      <c r="D40" s="884"/>
      <c r="E40" s="885"/>
      <c r="F40" s="432"/>
      <c r="I40" s="414"/>
    </row>
    <row r="41" spans="1:9" x14ac:dyDescent="0.25">
      <c r="A41" s="420" t="s">
        <v>1178</v>
      </c>
      <c r="B41" s="886" t="s">
        <v>660</v>
      </c>
      <c r="C41" s="875"/>
      <c r="D41" s="875"/>
      <c r="E41" s="875"/>
      <c r="F41" s="876"/>
      <c r="I41" s="414"/>
    </row>
    <row r="42" spans="1:9" x14ac:dyDescent="0.25">
      <c r="A42" s="420" t="s">
        <v>1179</v>
      </c>
      <c r="B42" s="887" t="s">
        <v>356</v>
      </c>
      <c r="C42" s="878"/>
      <c r="D42" s="878"/>
      <c r="E42" s="878"/>
      <c r="F42" s="879"/>
      <c r="I42" s="414"/>
    </row>
    <row r="43" spans="1:9" ht="31.5" x14ac:dyDescent="0.25">
      <c r="A43" s="415" t="s">
        <v>1180</v>
      </c>
      <c r="B43" s="437" t="s">
        <v>661</v>
      </c>
      <c r="C43" s="416" t="s">
        <v>7</v>
      </c>
      <c r="D43" s="417">
        <v>50</v>
      </c>
      <c r="E43" s="418"/>
      <c r="F43" s="419"/>
      <c r="I43" s="414"/>
    </row>
    <row r="44" spans="1:9" ht="31.5" x14ac:dyDescent="0.25">
      <c r="A44" s="415" t="s">
        <v>1181</v>
      </c>
      <c r="B44" s="437" t="s">
        <v>879</v>
      </c>
      <c r="C44" s="416" t="s">
        <v>7</v>
      </c>
      <c r="D44" s="417">
        <v>20</v>
      </c>
      <c r="E44" s="418"/>
      <c r="F44" s="419"/>
      <c r="I44" s="414"/>
    </row>
    <row r="45" spans="1:9" x14ac:dyDescent="0.25">
      <c r="A45" s="420" t="s">
        <v>1182</v>
      </c>
      <c r="B45" s="877" t="s">
        <v>357</v>
      </c>
      <c r="C45" s="878"/>
      <c r="D45" s="878"/>
      <c r="E45" s="878"/>
      <c r="F45" s="879"/>
      <c r="I45" s="414"/>
    </row>
    <row r="46" spans="1:9" ht="31.5" x14ac:dyDescent="0.25">
      <c r="A46" s="415" t="s">
        <v>1183</v>
      </c>
      <c r="B46" s="435" t="s">
        <v>880</v>
      </c>
      <c r="C46" s="416" t="s">
        <v>7</v>
      </c>
      <c r="D46" s="417">
        <v>70</v>
      </c>
      <c r="E46" s="418"/>
      <c r="F46" s="419"/>
      <c r="I46" s="414"/>
    </row>
    <row r="47" spans="1:9" x14ac:dyDescent="0.25">
      <c r="A47" s="420" t="s">
        <v>1184</v>
      </c>
      <c r="B47" s="877" t="s">
        <v>662</v>
      </c>
      <c r="C47" s="878"/>
      <c r="D47" s="878"/>
      <c r="E47" s="878"/>
      <c r="F47" s="879"/>
      <c r="I47" s="414"/>
    </row>
    <row r="48" spans="1:9" ht="31.5" x14ac:dyDescent="0.25">
      <c r="A48" s="415" t="s">
        <v>1185</v>
      </c>
      <c r="B48" s="435" t="s">
        <v>881</v>
      </c>
      <c r="C48" s="416" t="s">
        <v>7</v>
      </c>
      <c r="D48" s="417">
        <v>20</v>
      </c>
      <c r="E48" s="418"/>
      <c r="F48" s="419"/>
      <c r="I48" s="414"/>
    </row>
    <row r="49" spans="1:9" x14ac:dyDescent="0.25">
      <c r="A49" s="420" t="s">
        <v>1186</v>
      </c>
      <c r="B49" s="877" t="s">
        <v>358</v>
      </c>
      <c r="C49" s="878"/>
      <c r="D49" s="878"/>
      <c r="E49" s="878"/>
      <c r="F49" s="879"/>
      <c r="I49" s="414"/>
    </row>
    <row r="50" spans="1:9" ht="31.5" x14ac:dyDescent="0.25">
      <c r="A50" s="415" t="s">
        <v>1187</v>
      </c>
      <c r="B50" s="435" t="s">
        <v>962</v>
      </c>
      <c r="C50" s="416" t="s">
        <v>7</v>
      </c>
      <c r="D50" s="438">
        <v>300</v>
      </c>
      <c r="E50" s="418"/>
      <c r="F50" s="419"/>
      <c r="I50" s="414"/>
    </row>
    <row r="51" spans="1:9" ht="47.25" x14ac:dyDescent="0.25">
      <c r="A51" s="415" t="s">
        <v>1188</v>
      </c>
      <c r="B51" s="435" t="s">
        <v>963</v>
      </c>
      <c r="C51" s="416" t="s">
        <v>7</v>
      </c>
      <c r="D51" s="439">
        <v>600</v>
      </c>
      <c r="E51" s="418"/>
      <c r="F51" s="419"/>
      <c r="I51" s="414"/>
    </row>
    <row r="52" spans="1:9" ht="47.25" x14ac:dyDescent="0.25">
      <c r="A52" s="415" t="s">
        <v>1189</v>
      </c>
      <c r="B52" s="435" t="s">
        <v>964</v>
      </c>
      <c r="C52" s="416" t="s">
        <v>7</v>
      </c>
      <c r="D52" s="439">
        <v>150</v>
      </c>
      <c r="E52" s="418"/>
      <c r="F52" s="419"/>
      <c r="I52" s="414"/>
    </row>
    <row r="53" spans="1:9" ht="31.5" x14ac:dyDescent="0.25">
      <c r="A53" s="415" t="s">
        <v>1190</v>
      </c>
      <c r="B53" s="435" t="s">
        <v>965</v>
      </c>
      <c r="C53" s="416" t="s">
        <v>7</v>
      </c>
      <c r="D53" s="439">
        <v>0</v>
      </c>
      <c r="E53" s="456"/>
      <c r="F53" s="419"/>
      <c r="I53" s="414"/>
    </row>
    <row r="54" spans="1:9" ht="31.5" x14ac:dyDescent="0.25">
      <c r="A54" s="415" t="s">
        <v>1191</v>
      </c>
      <c r="B54" s="435" t="s">
        <v>966</v>
      </c>
      <c r="C54" s="416" t="s">
        <v>7</v>
      </c>
      <c r="D54" s="439">
        <v>0</v>
      </c>
      <c r="E54" s="456"/>
      <c r="F54" s="419"/>
      <c r="I54" s="414"/>
    </row>
    <row r="55" spans="1:9" x14ac:dyDescent="0.25">
      <c r="A55" s="431"/>
      <c r="B55" s="883" t="s">
        <v>1500</v>
      </c>
      <c r="C55" s="884"/>
      <c r="D55" s="884"/>
      <c r="E55" s="885"/>
      <c r="F55" s="440"/>
      <c r="I55" s="414"/>
    </row>
    <row r="56" spans="1:9" x14ac:dyDescent="0.25">
      <c r="A56" s="420" t="s">
        <v>1192</v>
      </c>
      <c r="B56" s="888" t="s">
        <v>352</v>
      </c>
      <c r="C56" s="889"/>
      <c r="D56" s="889"/>
      <c r="E56" s="889"/>
      <c r="F56" s="890"/>
      <c r="I56" s="414"/>
    </row>
    <row r="57" spans="1:9" x14ac:dyDescent="0.25">
      <c r="A57" s="415" t="s">
        <v>1193</v>
      </c>
      <c r="B57" s="427" t="s">
        <v>360</v>
      </c>
      <c r="C57" s="441" t="s">
        <v>4</v>
      </c>
      <c r="D57" s="441">
        <v>1</v>
      </c>
      <c r="E57" s="419"/>
      <c r="F57" s="419"/>
      <c r="I57" s="414"/>
    </row>
    <row r="58" spans="1:9" x14ac:dyDescent="0.25">
      <c r="A58" s="415" t="s">
        <v>1194</v>
      </c>
      <c r="B58" s="427" t="s">
        <v>663</v>
      </c>
      <c r="C58" s="441" t="s">
        <v>9</v>
      </c>
      <c r="D58" s="597">
        <v>1</v>
      </c>
      <c r="E58" s="419"/>
      <c r="F58" s="419"/>
      <c r="I58" s="414"/>
    </row>
    <row r="59" spans="1:9" x14ac:dyDescent="0.25">
      <c r="A59" s="415" t="s">
        <v>1195</v>
      </c>
      <c r="B59" s="427" t="s">
        <v>361</v>
      </c>
      <c r="C59" s="441" t="s">
        <v>4</v>
      </c>
      <c r="D59" s="441">
        <v>1</v>
      </c>
      <c r="E59" s="419"/>
      <c r="F59" s="419"/>
      <c r="I59" s="414"/>
    </row>
    <row r="60" spans="1:9" ht="31.5" x14ac:dyDescent="0.25">
      <c r="A60" s="415" t="s">
        <v>1196</v>
      </c>
      <c r="B60" s="427" t="s">
        <v>664</v>
      </c>
      <c r="C60" s="441" t="s">
        <v>4</v>
      </c>
      <c r="D60" s="441">
        <v>1</v>
      </c>
      <c r="E60" s="419"/>
      <c r="F60" s="419"/>
      <c r="I60" s="414"/>
    </row>
    <row r="61" spans="1:9" x14ac:dyDescent="0.25">
      <c r="A61" s="415" t="s">
        <v>1197</v>
      </c>
      <c r="B61" s="427" t="s">
        <v>362</v>
      </c>
      <c r="C61" s="441" t="s">
        <v>4</v>
      </c>
      <c r="D61" s="441">
        <v>1</v>
      </c>
      <c r="E61" s="419"/>
      <c r="F61" s="419"/>
      <c r="I61" s="414"/>
    </row>
    <row r="62" spans="1:9" x14ac:dyDescent="0.25">
      <c r="A62" s="415" t="s">
        <v>1198</v>
      </c>
      <c r="B62" s="427" t="s">
        <v>363</v>
      </c>
      <c r="C62" s="441" t="s">
        <v>9</v>
      </c>
      <c r="D62" s="441">
        <v>2</v>
      </c>
      <c r="E62" s="419"/>
      <c r="F62" s="419"/>
      <c r="I62" s="414"/>
    </row>
    <row r="63" spans="1:9" x14ac:dyDescent="0.25">
      <c r="A63" s="415" t="s">
        <v>1199</v>
      </c>
      <c r="B63" s="427" t="s">
        <v>665</v>
      </c>
      <c r="C63" s="441" t="s">
        <v>4</v>
      </c>
      <c r="D63" s="441">
        <v>2</v>
      </c>
      <c r="E63" s="419"/>
      <c r="F63" s="419"/>
      <c r="I63" s="414"/>
    </row>
    <row r="64" spans="1:9" x14ac:dyDescent="0.25">
      <c r="A64" s="415" t="s">
        <v>1200</v>
      </c>
      <c r="B64" s="442" t="s">
        <v>666</v>
      </c>
      <c r="C64" s="416" t="s">
        <v>4</v>
      </c>
      <c r="D64" s="441">
        <v>1</v>
      </c>
      <c r="E64" s="419"/>
      <c r="F64" s="419"/>
      <c r="I64" s="414"/>
    </row>
    <row r="65" spans="1:9" ht="15.75" customHeight="1" x14ac:dyDescent="0.25">
      <c r="A65" s="431"/>
      <c r="B65" s="891" t="s">
        <v>1501</v>
      </c>
      <c r="C65" s="892"/>
      <c r="D65" s="892"/>
      <c r="E65" s="893"/>
      <c r="F65" s="443"/>
      <c r="I65" s="414"/>
    </row>
    <row r="66" spans="1:9" x14ac:dyDescent="0.25">
      <c r="A66" s="420" t="s">
        <v>1201</v>
      </c>
      <c r="B66" s="880" t="s">
        <v>667</v>
      </c>
      <c r="C66" s="881"/>
      <c r="D66" s="881"/>
      <c r="E66" s="881"/>
      <c r="F66" s="882"/>
      <c r="I66" s="414"/>
    </row>
    <row r="67" spans="1:9" x14ac:dyDescent="0.25">
      <c r="A67" s="415" t="s">
        <v>1202</v>
      </c>
      <c r="B67" s="436" t="s">
        <v>668</v>
      </c>
      <c r="C67" s="439" t="s">
        <v>9</v>
      </c>
      <c r="D67" s="439">
        <v>20</v>
      </c>
      <c r="E67" s="444"/>
      <c r="F67" s="445"/>
      <c r="I67" s="414"/>
    </row>
    <row r="68" spans="1:9" x14ac:dyDescent="0.25">
      <c r="A68" s="415" t="s">
        <v>1203</v>
      </c>
      <c r="B68" s="436" t="s">
        <v>669</v>
      </c>
      <c r="C68" s="439" t="s">
        <v>9</v>
      </c>
      <c r="D68" s="439">
        <v>6</v>
      </c>
      <c r="E68" s="444"/>
      <c r="F68" s="445"/>
      <c r="I68" s="414"/>
    </row>
    <row r="69" spans="1:9" x14ac:dyDescent="0.25">
      <c r="A69" s="415" t="s">
        <v>1204</v>
      </c>
      <c r="B69" s="436" t="s">
        <v>670</v>
      </c>
      <c r="C69" s="439" t="s">
        <v>9</v>
      </c>
      <c r="D69" s="439">
        <v>5</v>
      </c>
      <c r="E69" s="444"/>
      <c r="F69" s="445"/>
      <c r="I69" s="414"/>
    </row>
    <row r="70" spans="1:9" x14ac:dyDescent="0.25">
      <c r="A70" s="415" t="s">
        <v>1205</v>
      </c>
      <c r="B70" s="436" t="s">
        <v>671</v>
      </c>
      <c r="C70" s="439" t="s">
        <v>9</v>
      </c>
      <c r="D70" s="439">
        <v>27</v>
      </c>
      <c r="E70" s="444"/>
      <c r="F70" s="445"/>
      <c r="I70" s="414"/>
    </row>
    <row r="71" spans="1:9" x14ac:dyDescent="0.25">
      <c r="A71" s="415" t="s">
        <v>1206</v>
      </c>
      <c r="B71" s="436" t="s">
        <v>672</v>
      </c>
      <c r="C71" s="439" t="s">
        <v>9</v>
      </c>
      <c r="D71" s="439">
        <v>0</v>
      </c>
      <c r="E71" s="444"/>
      <c r="F71" s="445"/>
      <c r="I71" s="414"/>
    </row>
    <row r="72" spans="1:9" x14ac:dyDescent="0.25">
      <c r="A72" s="415" t="s">
        <v>1207</v>
      </c>
      <c r="B72" s="436" t="s">
        <v>882</v>
      </c>
      <c r="C72" s="439" t="s">
        <v>9</v>
      </c>
      <c r="D72" s="439">
        <v>16</v>
      </c>
      <c r="E72" s="444"/>
      <c r="F72" s="445"/>
      <c r="I72" s="414"/>
    </row>
    <row r="73" spans="1:9" x14ac:dyDescent="0.25">
      <c r="A73" s="415" t="s">
        <v>1208</v>
      </c>
      <c r="B73" s="436" t="s">
        <v>673</v>
      </c>
      <c r="C73" s="439" t="s">
        <v>9</v>
      </c>
      <c r="D73" s="439">
        <v>15</v>
      </c>
      <c r="E73" s="444"/>
      <c r="F73" s="445"/>
      <c r="I73" s="414"/>
    </row>
    <row r="74" spans="1:9" x14ac:dyDescent="0.25">
      <c r="A74" s="415" t="s">
        <v>1209</v>
      </c>
      <c r="B74" s="435" t="s">
        <v>938</v>
      </c>
      <c r="C74" s="439" t="s">
        <v>9</v>
      </c>
      <c r="D74" s="439">
        <v>15</v>
      </c>
      <c r="E74" s="444"/>
      <c r="F74" s="445"/>
      <c r="I74" s="414"/>
    </row>
    <row r="75" spans="1:9" x14ac:dyDescent="0.25">
      <c r="A75" s="415" t="s">
        <v>1210</v>
      </c>
      <c r="B75" s="435" t="s">
        <v>939</v>
      </c>
      <c r="C75" s="439" t="s">
        <v>9</v>
      </c>
      <c r="D75" s="439">
        <v>15</v>
      </c>
      <c r="E75" s="444"/>
      <c r="F75" s="445"/>
      <c r="I75" s="414"/>
    </row>
    <row r="76" spans="1:9" x14ac:dyDescent="0.25">
      <c r="A76" s="415" t="s">
        <v>1211</v>
      </c>
      <c r="B76" s="436" t="s">
        <v>359</v>
      </c>
      <c r="C76" s="446" t="s">
        <v>4</v>
      </c>
      <c r="D76" s="439">
        <v>1</v>
      </c>
      <c r="E76" s="447"/>
      <c r="F76" s="445"/>
      <c r="I76" s="414"/>
    </row>
    <row r="77" spans="1:9" ht="15.6" customHeight="1" x14ac:dyDescent="0.25">
      <c r="A77" s="431"/>
      <c r="B77" s="894" t="s">
        <v>1502</v>
      </c>
      <c r="C77" s="895"/>
      <c r="D77" s="895"/>
      <c r="E77" s="896"/>
      <c r="F77" s="443"/>
      <c r="I77" s="414"/>
    </row>
    <row r="78" spans="1:9" x14ac:dyDescent="0.25">
      <c r="A78" s="420" t="s">
        <v>1212</v>
      </c>
      <c r="B78" s="880" t="s">
        <v>674</v>
      </c>
      <c r="C78" s="881"/>
      <c r="D78" s="881"/>
      <c r="E78" s="881"/>
      <c r="F78" s="882"/>
      <c r="I78" s="414"/>
    </row>
    <row r="79" spans="1:9" x14ac:dyDescent="0.25">
      <c r="A79" s="415" t="s">
        <v>1213</v>
      </c>
      <c r="B79" s="435" t="s">
        <v>675</v>
      </c>
      <c r="C79" s="446" t="s">
        <v>4</v>
      </c>
      <c r="D79" s="446">
        <v>1</v>
      </c>
      <c r="E79" s="447"/>
      <c r="F79" s="445"/>
      <c r="I79" s="414"/>
    </row>
    <row r="80" spans="1:9" x14ac:dyDescent="0.25">
      <c r="A80" s="415" t="s">
        <v>1214</v>
      </c>
      <c r="B80" s="436" t="s">
        <v>676</v>
      </c>
      <c r="C80" s="439" t="s">
        <v>9</v>
      </c>
      <c r="D80" s="439">
        <v>18</v>
      </c>
      <c r="E80" s="444"/>
      <c r="F80" s="445"/>
      <c r="I80" s="414"/>
    </row>
    <row r="81" spans="1:9" x14ac:dyDescent="0.25">
      <c r="A81" s="415" t="s">
        <v>1215</v>
      </c>
      <c r="B81" s="436" t="s">
        <v>677</v>
      </c>
      <c r="C81" s="439" t="s">
        <v>9</v>
      </c>
      <c r="D81" s="439">
        <v>4</v>
      </c>
      <c r="E81" s="444"/>
      <c r="F81" s="445"/>
      <c r="I81" s="414"/>
    </row>
    <row r="82" spans="1:9" x14ac:dyDescent="0.25">
      <c r="A82" s="415" t="s">
        <v>1216</v>
      </c>
      <c r="B82" s="436" t="s">
        <v>678</v>
      </c>
      <c r="C82" s="439" t="s">
        <v>9</v>
      </c>
      <c r="D82" s="439">
        <v>7</v>
      </c>
      <c r="E82" s="444"/>
      <c r="F82" s="445"/>
      <c r="I82" s="414"/>
    </row>
    <row r="83" spans="1:9" x14ac:dyDescent="0.25">
      <c r="A83" s="415" t="s">
        <v>1217</v>
      </c>
      <c r="B83" s="436" t="s">
        <v>679</v>
      </c>
      <c r="C83" s="439" t="s">
        <v>9</v>
      </c>
      <c r="D83" s="439">
        <v>13</v>
      </c>
      <c r="E83" s="444"/>
      <c r="F83" s="445"/>
      <c r="I83" s="414"/>
    </row>
    <row r="84" spans="1:9" x14ac:dyDescent="0.25">
      <c r="A84" s="415" t="s">
        <v>1218</v>
      </c>
      <c r="B84" s="436" t="s">
        <v>680</v>
      </c>
      <c r="C84" s="439" t="s">
        <v>9</v>
      </c>
      <c r="D84" s="439">
        <v>38</v>
      </c>
      <c r="E84" s="444"/>
      <c r="F84" s="445"/>
      <c r="I84" s="414"/>
    </row>
    <row r="85" spans="1:9" x14ac:dyDescent="0.25">
      <c r="A85" s="415" t="s">
        <v>1219</v>
      </c>
      <c r="B85" s="436" t="s">
        <v>681</v>
      </c>
      <c r="C85" s="439" t="s">
        <v>9</v>
      </c>
      <c r="D85" s="439">
        <v>5</v>
      </c>
      <c r="E85" s="444"/>
      <c r="F85" s="445"/>
      <c r="I85" s="414"/>
    </row>
    <row r="86" spans="1:9" x14ac:dyDescent="0.25">
      <c r="A86" s="415" t="s">
        <v>1220</v>
      </c>
      <c r="B86" s="436" t="s">
        <v>682</v>
      </c>
      <c r="C86" s="439" t="s">
        <v>9</v>
      </c>
      <c r="D86" s="439">
        <v>15</v>
      </c>
      <c r="E86" s="444"/>
      <c r="F86" s="445"/>
      <c r="I86" s="414"/>
    </row>
    <row r="87" spans="1:9" x14ac:dyDescent="0.25">
      <c r="A87" s="415" t="s">
        <v>1221</v>
      </c>
      <c r="B87" s="436" t="s">
        <v>683</v>
      </c>
      <c r="C87" s="439" t="s">
        <v>9</v>
      </c>
      <c r="D87" s="439">
        <v>0</v>
      </c>
      <c r="E87" s="444"/>
      <c r="F87" s="445"/>
      <c r="I87" s="414"/>
    </row>
    <row r="88" spans="1:9" ht="15.75" customHeight="1" x14ac:dyDescent="0.25">
      <c r="A88" s="431"/>
      <c r="B88" s="894" t="s">
        <v>1503</v>
      </c>
      <c r="C88" s="895"/>
      <c r="D88" s="895"/>
      <c r="E88" s="896"/>
      <c r="F88" s="443"/>
      <c r="I88" s="414"/>
    </row>
    <row r="89" spans="1:9" x14ac:dyDescent="0.25">
      <c r="A89" s="420" t="s">
        <v>1222</v>
      </c>
      <c r="B89" s="897" t="s">
        <v>684</v>
      </c>
      <c r="C89" s="881"/>
      <c r="D89" s="881"/>
      <c r="E89" s="881"/>
      <c r="F89" s="882"/>
      <c r="I89" s="414"/>
    </row>
    <row r="90" spans="1:9" ht="31.5" x14ac:dyDescent="0.25">
      <c r="A90" s="415" t="s">
        <v>1223</v>
      </c>
      <c r="B90" s="448" t="s">
        <v>685</v>
      </c>
      <c r="C90" s="439" t="s">
        <v>9</v>
      </c>
      <c r="D90" s="439">
        <v>7</v>
      </c>
      <c r="E90" s="447"/>
      <c r="F90" s="445"/>
      <c r="I90" s="414"/>
    </row>
    <row r="91" spans="1:9" ht="31.5" x14ac:dyDescent="0.25">
      <c r="A91" s="415" t="s">
        <v>1224</v>
      </c>
      <c r="B91" s="448" t="s">
        <v>686</v>
      </c>
      <c r="C91" s="439" t="s">
        <v>9</v>
      </c>
      <c r="D91" s="439">
        <v>5</v>
      </c>
      <c r="E91" s="447"/>
      <c r="F91" s="445"/>
      <c r="I91" s="414"/>
    </row>
    <row r="92" spans="1:9" ht="31.5" x14ac:dyDescent="0.25">
      <c r="A92" s="415" t="s">
        <v>1225</v>
      </c>
      <c r="B92" s="435" t="s">
        <v>687</v>
      </c>
      <c r="C92" s="449" t="s">
        <v>9</v>
      </c>
      <c r="D92" s="439">
        <v>2</v>
      </c>
      <c r="E92" s="447"/>
      <c r="F92" s="445"/>
      <c r="I92" s="414"/>
    </row>
    <row r="93" spans="1:9" ht="15.6" customHeight="1" x14ac:dyDescent="0.25">
      <c r="A93" s="431"/>
      <c r="B93" s="894" t="s">
        <v>1504</v>
      </c>
      <c r="C93" s="895"/>
      <c r="D93" s="895"/>
      <c r="E93" s="896"/>
      <c r="F93" s="450"/>
      <c r="I93" s="414"/>
    </row>
    <row r="94" spans="1:9" x14ac:dyDescent="0.25">
      <c r="A94" s="420" t="s">
        <v>1226</v>
      </c>
      <c r="B94" s="880" t="s">
        <v>688</v>
      </c>
      <c r="C94" s="881"/>
      <c r="D94" s="881"/>
      <c r="E94" s="881"/>
      <c r="F94" s="882"/>
      <c r="I94" s="414"/>
    </row>
    <row r="95" spans="1:9" ht="299.25" x14ac:dyDescent="0.25">
      <c r="A95" s="415" t="s">
        <v>1227</v>
      </c>
      <c r="B95" s="435" t="s">
        <v>825</v>
      </c>
      <c r="C95" s="449" t="s">
        <v>9</v>
      </c>
      <c r="D95" s="451">
        <v>4</v>
      </c>
      <c r="E95" s="444"/>
      <c r="F95" s="445"/>
      <c r="I95" s="414"/>
    </row>
    <row r="96" spans="1:9" x14ac:dyDescent="0.25">
      <c r="A96" s="431"/>
      <c r="B96" s="894" t="s">
        <v>1505</v>
      </c>
      <c r="C96" s="895"/>
      <c r="D96" s="895"/>
      <c r="E96" s="896"/>
      <c r="F96" s="443"/>
      <c r="I96" s="414"/>
    </row>
    <row r="97" spans="1:9" ht="31.5" x14ac:dyDescent="0.25">
      <c r="A97" s="420" t="s">
        <v>1228</v>
      </c>
      <c r="B97" s="608" t="s">
        <v>1506</v>
      </c>
      <c r="C97" s="609" t="s">
        <v>4</v>
      </c>
      <c r="D97" s="451">
        <v>1</v>
      </c>
      <c r="E97" s="444"/>
      <c r="F97" s="445"/>
      <c r="I97" s="414"/>
    </row>
    <row r="98" spans="1:9" x14ac:dyDescent="0.25">
      <c r="A98" s="431"/>
      <c r="B98" s="894" t="s">
        <v>1507</v>
      </c>
      <c r="C98" s="895"/>
      <c r="D98" s="895"/>
      <c r="E98" s="896"/>
      <c r="F98" s="443"/>
      <c r="I98" s="414"/>
    </row>
    <row r="99" spans="1:9" ht="15.6" customHeight="1" x14ac:dyDescent="0.25">
      <c r="A99" s="420"/>
      <c r="B99" s="898" t="s">
        <v>53</v>
      </c>
      <c r="C99" s="899"/>
      <c r="D99" s="899"/>
      <c r="E99" s="899"/>
      <c r="F99" s="900"/>
      <c r="I99" s="414"/>
    </row>
    <row r="100" spans="1:9" x14ac:dyDescent="0.25">
      <c r="A100" s="420" t="s">
        <v>1229</v>
      </c>
      <c r="B100" s="880" t="s">
        <v>654</v>
      </c>
      <c r="C100" s="881"/>
      <c r="D100" s="881"/>
      <c r="E100" s="881"/>
      <c r="F100" s="882"/>
      <c r="I100" s="414"/>
    </row>
    <row r="101" spans="1:9" x14ac:dyDescent="0.25">
      <c r="A101" s="415" t="s">
        <v>1230</v>
      </c>
      <c r="B101" s="436" t="s">
        <v>689</v>
      </c>
      <c r="C101" s="453" t="s">
        <v>4</v>
      </c>
      <c r="D101" s="439">
        <v>1</v>
      </c>
      <c r="E101" s="445"/>
      <c r="F101" s="454"/>
      <c r="I101" s="414"/>
    </row>
    <row r="102" spans="1:9" x14ac:dyDescent="0.25">
      <c r="A102" s="415" t="s">
        <v>1231</v>
      </c>
      <c r="B102" s="436" t="s">
        <v>690</v>
      </c>
      <c r="C102" s="453" t="s">
        <v>4</v>
      </c>
      <c r="D102" s="439">
        <v>1</v>
      </c>
      <c r="E102" s="445"/>
      <c r="F102" s="454"/>
      <c r="I102" s="414"/>
    </row>
    <row r="103" spans="1:9" x14ac:dyDescent="0.25">
      <c r="A103" s="415" t="s">
        <v>1232</v>
      </c>
      <c r="B103" s="436" t="s">
        <v>691</v>
      </c>
      <c r="C103" s="453" t="s">
        <v>4</v>
      </c>
      <c r="D103" s="439">
        <v>1</v>
      </c>
      <c r="E103" s="445"/>
      <c r="F103" s="454"/>
      <c r="I103" s="414"/>
    </row>
    <row r="104" spans="1:9" x14ac:dyDescent="0.25">
      <c r="A104" s="415" t="s">
        <v>1233</v>
      </c>
      <c r="B104" s="436" t="s">
        <v>692</v>
      </c>
      <c r="C104" s="453" t="s">
        <v>4</v>
      </c>
      <c r="D104" s="439">
        <v>1</v>
      </c>
      <c r="E104" s="445"/>
      <c r="F104" s="454"/>
      <c r="I104" s="414"/>
    </row>
    <row r="105" spans="1:9" x14ac:dyDescent="0.25">
      <c r="A105" s="415" t="s">
        <v>1234</v>
      </c>
      <c r="B105" s="436" t="s">
        <v>693</v>
      </c>
      <c r="C105" s="453" t="s">
        <v>4</v>
      </c>
      <c r="D105" s="439">
        <v>1</v>
      </c>
      <c r="E105" s="445"/>
      <c r="F105" s="454"/>
      <c r="I105" s="414"/>
    </row>
    <row r="106" spans="1:9" x14ac:dyDescent="0.25">
      <c r="A106" s="415" t="s">
        <v>1235</v>
      </c>
      <c r="B106" s="436" t="s">
        <v>694</v>
      </c>
      <c r="C106" s="453" t="s">
        <v>4</v>
      </c>
      <c r="D106" s="439">
        <v>1</v>
      </c>
      <c r="E106" s="445"/>
      <c r="F106" s="454"/>
      <c r="I106" s="414"/>
    </row>
    <row r="107" spans="1:9" x14ac:dyDescent="0.25">
      <c r="A107" s="415" t="s">
        <v>1236</v>
      </c>
      <c r="B107" s="436" t="s">
        <v>658</v>
      </c>
      <c r="C107" s="453" t="s">
        <v>4</v>
      </c>
      <c r="D107" s="439">
        <v>1</v>
      </c>
      <c r="E107" s="445"/>
      <c r="F107" s="454"/>
      <c r="I107" s="414"/>
    </row>
    <row r="108" spans="1:9" x14ac:dyDescent="0.25">
      <c r="A108" s="431"/>
      <c r="B108" s="894" t="s">
        <v>1508</v>
      </c>
      <c r="C108" s="895"/>
      <c r="D108" s="895"/>
      <c r="E108" s="896"/>
      <c r="F108" s="455"/>
      <c r="I108" s="414"/>
    </row>
    <row r="109" spans="1:9" x14ac:dyDescent="0.25">
      <c r="A109" s="708" t="s">
        <v>1237</v>
      </c>
      <c r="B109" s="886" t="s">
        <v>355</v>
      </c>
      <c r="C109" s="875"/>
      <c r="D109" s="875"/>
      <c r="E109" s="875"/>
      <c r="F109" s="876"/>
      <c r="I109" s="414"/>
    </row>
    <row r="110" spans="1:9" x14ac:dyDescent="0.25">
      <c r="A110" s="709" t="s">
        <v>1238</v>
      </c>
      <c r="B110" s="877" t="s">
        <v>356</v>
      </c>
      <c r="C110" s="878"/>
      <c r="D110" s="878"/>
      <c r="E110" s="878"/>
      <c r="F110" s="879"/>
      <c r="I110" s="414"/>
    </row>
    <row r="111" spans="1:9" ht="31.5" x14ac:dyDescent="0.25">
      <c r="A111" s="709" t="s">
        <v>1239</v>
      </c>
      <c r="B111" s="437" t="s">
        <v>883</v>
      </c>
      <c r="C111" s="453" t="s">
        <v>7</v>
      </c>
      <c r="D111" s="453">
        <v>30</v>
      </c>
      <c r="E111" s="456"/>
      <c r="F111" s="456"/>
      <c r="I111" s="414"/>
    </row>
    <row r="112" spans="1:9" ht="31.5" x14ac:dyDescent="0.25">
      <c r="A112" s="709" t="s">
        <v>1240</v>
      </c>
      <c r="B112" s="437" t="s">
        <v>695</v>
      </c>
      <c r="C112" s="453" t="s">
        <v>7</v>
      </c>
      <c r="D112" s="453">
        <v>40</v>
      </c>
      <c r="E112" s="456"/>
      <c r="F112" s="456"/>
      <c r="I112" s="414"/>
    </row>
    <row r="113" spans="1:9" ht="31.5" x14ac:dyDescent="0.25">
      <c r="A113" s="709" t="s">
        <v>1241</v>
      </c>
      <c r="B113" s="437" t="s">
        <v>884</v>
      </c>
      <c r="C113" s="453" t="s">
        <v>7</v>
      </c>
      <c r="D113" s="453">
        <v>70</v>
      </c>
      <c r="E113" s="456"/>
      <c r="F113" s="456"/>
      <c r="I113" s="414"/>
    </row>
    <row r="114" spans="1:9" x14ac:dyDescent="0.25">
      <c r="A114" s="709" t="s">
        <v>1242</v>
      </c>
      <c r="B114" s="877" t="s">
        <v>357</v>
      </c>
      <c r="C114" s="878"/>
      <c r="D114" s="878"/>
      <c r="E114" s="878"/>
      <c r="F114" s="879"/>
      <c r="I114" s="414"/>
    </row>
    <row r="115" spans="1:9" ht="31.5" x14ac:dyDescent="0.25">
      <c r="A115" s="709" t="s">
        <v>1243</v>
      </c>
      <c r="B115" s="435" t="s">
        <v>696</v>
      </c>
      <c r="C115" s="453" t="s">
        <v>7</v>
      </c>
      <c r="D115" s="453">
        <v>35</v>
      </c>
      <c r="E115" s="456"/>
      <c r="F115" s="456"/>
      <c r="I115" s="414"/>
    </row>
    <row r="116" spans="1:9" ht="31.5" x14ac:dyDescent="0.25">
      <c r="A116" s="709" t="s">
        <v>1244</v>
      </c>
      <c r="B116" s="435" t="s">
        <v>697</v>
      </c>
      <c r="C116" s="453" t="s">
        <v>7</v>
      </c>
      <c r="D116" s="453">
        <v>40</v>
      </c>
      <c r="E116" s="456"/>
      <c r="F116" s="456"/>
      <c r="I116" s="414"/>
    </row>
    <row r="117" spans="1:9" x14ac:dyDescent="0.25">
      <c r="A117" s="709" t="s">
        <v>1245</v>
      </c>
      <c r="B117" s="877" t="s">
        <v>662</v>
      </c>
      <c r="C117" s="878"/>
      <c r="D117" s="878"/>
      <c r="E117" s="878"/>
      <c r="F117" s="879"/>
      <c r="I117" s="414"/>
    </row>
    <row r="118" spans="1:9" ht="31.5" x14ac:dyDescent="0.25">
      <c r="A118" s="709" t="s">
        <v>1246</v>
      </c>
      <c r="B118" s="435" t="s">
        <v>885</v>
      </c>
      <c r="C118" s="453" t="s">
        <v>7</v>
      </c>
      <c r="D118" s="453">
        <v>30</v>
      </c>
      <c r="E118" s="457"/>
      <c r="F118" s="456"/>
      <c r="I118" s="414"/>
    </row>
    <row r="119" spans="1:9" ht="31.5" x14ac:dyDescent="0.25">
      <c r="A119" s="709" t="s">
        <v>1247</v>
      </c>
      <c r="B119" s="435" t="s">
        <v>886</v>
      </c>
      <c r="C119" s="453" t="s">
        <v>7</v>
      </c>
      <c r="D119" s="453">
        <v>40</v>
      </c>
      <c r="E119" s="457"/>
      <c r="F119" s="456"/>
      <c r="I119" s="414"/>
    </row>
    <row r="120" spans="1:9" x14ac:dyDescent="0.25">
      <c r="A120" s="709" t="s">
        <v>1248</v>
      </c>
      <c r="B120" s="877" t="s">
        <v>358</v>
      </c>
      <c r="C120" s="878"/>
      <c r="D120" s="878"/>
      <c r="E120" s="878"/>
      <c r="F120" s="879"/>
      <c r="I120" s="414"/>
    </row>
    <row r="121" spans="1:9" ht="31.5" x14ac:dyDescent="0.25">
      <c r="A121" s="709" t="s">
        <v>1249</v>
      </c>
      <c r="B121" s="435" t="s">
        <v>962</v>
      </c>
      <c r="C121" s="453" t="s">
        <v>7</v>
      </c>
      <c r="D121" s="456">
        <v>830</v>
      </c>
      <c r="E121" s="418"/>
      <c r="F121" s="456"/>
      <c r="I121" s="414"/>
    </row>
    <row r="122" spans="1:9" ht="47.25" x14ac:dyDescent="0.25">
      <c r="A122" s="709" t="s">
        <v>1250</v>
      </c>
      <c r="B122" s="435" t="s">
        <v>963</v>
      </c>
      <c r="C122" s="453" t="s">
        <v>7</v>
      </c>
      <c r="D122" s="456">
        <v>900</v>
      </c>
      <c r="E122" s="418"/>
      <c r="F122" s="456"/>
      <c r="I122" s="414"/>
    </row>
    <row r="123" spans="1:9" ht="47.25" x14ac:dyDescent="0.25">
      <c r="A123" s="709" t="s">
        <v>1251</v>
      </c>
      <c r="B123" s="435" t="s">
        <v>964</v>
      </c>
      <c r="C123" s="453" t="s">
        <v>7</v>
      </c>
      <c r="D123" s="456">
        <v>50</v>
      </c>
      <c r="E123" s="418"/>
      <c r="F123" s="456"/>
      <c r="I123" s="414"/>
    </row>
    <row r="124" spans="1:9" ht="31.5" x14ac:dyDescent="0.25">
      <c r="A124" s="709" t="s">
        <v>1252</v>
      </c>
      <c r="B124" s="435" t="s">
        <v>965</v>
      </c>
      <c r="C124" s="453" t="s">
        <v>7</v>
      </c>
      <c r="D124" s="456">
        <v>50</v>
      </c>
      <c r="E124" s="456"/>
      <c r="F124" s="456"/>
      <c r="I124" s="414"/>
    </row>
    <row r="125" spans="1:9" ht="31.5" x14ac:dyDescent="0.25">
      <c r="A125" s="709" t="s">
        <v>1253</v>
      </c>
      <c r="B125" s="435" t="s">
        <v>966</v>
      </c>
      <c r="C125" s="453" t="s">
        <v>7</v>
      </c>
      <c r="D125" s="456">
        <v>50</v>
      </c>
      <c r="E125" s="456"/>
      <c r="F125" s="456"/>
      <c r="I125" s="414"/>
    </row>
    <row r="126" spans="1:9" ht="15.6" customHeight="1" x14ac:dyDescent="0.25">
      <c r="A126" s="431"/>
      <c r="B126" s="894" t="s">
        <v>1509</v>
      </c>
      <c r="C126" s="895"/>
      <c r="D126" s="895"/>
      <c r="E126" s="896"/>
      <c r="F126" s="458"/>
      <c r="I126" s="414"/>
    </row>
    <row r="127" spans="1:9" x14ac:dyDescent="0.25">
      <c r="A127" s="420" t="s">
        <v>1254</v>
      </c>
      <c r="B127" s="880" t="s">
        <v>667</v>
      </c>
      <c r="C127" s="881"/>
      <c r="D127" s="881"/>
      <c r="E127" s="881"/>
      <c r="F127" s="882"/>
      <c r="I127" s="414"/>
    </row>
    <row r="128" spans="1:9" x14ac:dyDescent="0.25">
      <c r="A128" s="709" t="s">
        <v>1255</v>
      </c>
      <c r="B128" s="436" t="s">
        <v>668</v>
      </c>
      <c r="C128" s="439" t="s">
        <v>9</v>
      </c>
      <c r="D128" s="453">
        <v>0</v>
      </c>
      <c r="E128" s="444"/>
      <c r="F128" s="456"/>
      <c r="I128" s="414"/>
    </row>
    <row r="129" spans="1:9" x14ac:dyDescent="0.25">
      <c r="A129" s="709" t="s">
        <v>1256</v>
      </c>
      <c r="B129" s="436" t="s">
        <v>669</v>
      </c>
      <c r="C129" s="439" t="s">
        <v>9</v>
      </c>
      <c r="D129" s="453">
        <v>0</v>
      </c>
      <c r="E129" s="444"/>
      <c r="F129" s="456"/>
      <c r="I129" s="414"/>
    </row>
    <row r="130" spans="1:9" x14ac:dyDescent="0.25">
      <c r="A130" s="709" t="s">
        <v>1257</v>
      </c>
      <c r="B130" s="436" t="s">
        <v>670</v>
      </c>
      <c r="C130" s="439" t="s">
        <v>9</v>
      </c>
      <c r="D130" s="453">
        <v>0</v>
      </c>
      <c r="E130" s="444"/>
      <c r="F130" s="456"/>
      <c r="I130" s="414"/>
    </row>
    <row r="131" spans="1:9" x14ac:dyDescent="0.25">
      <c r="A131" s="709" t="s">
        <v>1258</v>
      </c>
      <c r="B131" s="436" t="s">
        <v>671</v>
      </c>
      <c r="C131" s="439" t="s">
        <v>9</v>
      </c>
      <c r="D131" s="453">
        <v>80</v>
      </c>
      <c r="E131" s="444"/>
      <c r="F131" s="456"/>
      <c r="I131" s="414"/>
    </row>
    <row r="132" spans="1:9" x14ac:dyDescent="0.25">
      <c r="A132" s="709" t="s">
        <v>1259</v>
      </c>
      <c r="B132" s="436" t="s">
        <v>672</v>
      </c>
      <c r="C132" s="439" t="s">
        <v>9</v>
      </c>
      <c r="D132" s="453">
        <v>8</v>
      </c>
      <c r="E132" s="444"/>
      <c r="F132" s="456"/>
      <c r="I132" s="414"/>
    </row>
    <row r="133" spans="1:9" x14ac:dyDescent="0.25">
      <c r="A133" s="709" t="s">
        <v>1260</v>
      </c>
      <c r="B133" s="436" t="s">
        <v>882</v>
      </c>
      <c r="C133" s="439" t="s">
        <v>9</v>
      </c>
      <c r="D133" s="453">
        <v>0</v>
      </c>
      <c r="E133" s="444"/>
      <c r="F133" s="456"/>
      <c r="I133" s="414"/>
    </row>
    <row r="134" spans="1:9" x14ac:dyDescent="0.25">
      <c r="A134" s="709" t="s">
        <v>1261</v>
      </c>
      <c r="B134" s="436" t="s">
        <v>673</v>
      </c>
      <c r="C134" s="439" t="s">
        <v>9</v>
      </c>
      <c r="D134" s="453">
        <v>1</v>
      </c>
      <c r="E134" s="444"/>
      <c r="F134" s="456"/>
      <c r="I134" s="414"/>
    </row>
    <row r="135" spans="1:9" x14ac:dyDescent="0.25">
      <c r="A135" s="709" t="s">
        <v>1262</v>
      </c>
      <c r="B135" s="436" t="s">
        <v>940</v>
      </c>
      <c r="C135" s="439" t="s">
        <v>9</v>
      </c>
      <c r="D135" s="453">
        <v>1</v>
      </c>
      <c r="E135" s="444"/>
      <c r="F135" s="456"/>
      <c r="I135" s="414"/>
    </row>
    <row r="136" spans="1:9" x14ac:dyDescent="0.25">
      <c r="A136" s="709" t="s">
        <v>1263</v>
      </c>
      <c r="B136" s="436" t="s">
        <v>941</v>
      </c>
      <c r="C136" s="439" t="s">
        <v>9</v>
      </c>
      <c r="D136" s="453">
        <v>18</v>
      </c>
      <c r="E136" s="444"/>
      <c r="F136" s="456"/>
      <c r="I136" s="414"/>
    </row>
    <row r="137" spans="1:9" x14ac:dyDescent="0.25">
      <c r="A137" s="709" t="s">
        <v>1264</v>
      </c>
      <c r="B137" s="436" t="s">
        <v>359</v>
      </c>
      <c r="C137" s="446" t="s">
        <v>4</v>
      </c>
      <c r="D137" s="453">
        <v>1</v>
      </c>
      <c r="E137" s="447"/>
      <c r="F137" s="456"/>
      <c r="I137" s="414"/>
    </row>
    <row r="138" spans="1:9" ht="15.6" customHeight="1" x14ac:dyDescent="0.25">
      <c r="A138" s="431"/>
      <c r="B138" s="894" t="s">
        <v>1510</v>
      </c>
      <c r="C138" s="895"/>
      <c r="D138" s="895"/>
      <c r="E138" s="896"/>
      <c r="F138" s="459"/>
      <c r="I138" s="414"/>
    </row>
    <row r="139" spans="1:9" x14ac:dyDescent="0.25">
      <c r="A139" s="420" t="s">
        <v>1265</v>
      </c>
      <c r="B139" s="880" t="s">
        <v>674</v>
      </c>
      <c r="C139" s="881"/>
      <c r="D139" s="881"/>
      <c r="E139" s="881"/>
      <c r="F139" s="882"/>
      <c r="I139" s="414"/>
    </row>
    <row r="140" spans="1:9" x14ac:dyDescent="0.25">
      <c r="A140" s="709" t="s">
        <v>1266</v>
      </c>
      <c r="B140" s="436" t="s">
        <v>676</v>
      </c>
      <c r="C140" s="446" t="s">
        <v>9</v>
      </c>
      <c r="D140" s="439">
        <v>29</v>
      </c>
      <c r="E140" s="444"/>
      <c r="F140" s="419"/>
      <c r="I140" s="414"/>
    </row>
    <row r="141" spans="1:9" x14ac:dyDescent="0.25">
      <c r="A141" s="709" t="s">
        <v>1267</v>
      </c>
      <c r="B141" s="436" t="s">
        <v>677</v>
      </c>
      <c r="C141" s="446" t="s">
        <v>9</v>
      </c>
      <c r="D141" s="439">
        <v>5</v>
      </c>
      <c r="E141" s="444"/>
      <c r="F141" s="419"/>
      <c r="I141" s="414"/>
    </row>
    <row r="142" spans="1:9" x14ac:dyDescent="0.25">
      <c r="A142" s="709" t="s">
        <v>1268</v>
      </c>
      <c r="B142" s="436" t="s">
        <v>678</v>
      </c>
      <c r="C142" s="446" t="s">
        <v>9</v>
      </c>
      <c r="D142" s="439">
        <v>1</v>
      </c>
      <c r="E142" s="444"/>
      <c r="F142" s="419"/>
      <c r="I142" s="414"/>
    </row>
    <row r="143" spans="1:9" x14ac:dyDescent="0.25">
      <c r="A143" s="709" t="s">
        <v>1269</v>
      </c>
      <c r="B143" s="436" t="s">
        <v>698</v>
      </c>
      <c r="C143" s="446" t="s">
        <v>9</v>
      </c>
      <c r="D143" s="439">
        <v>16</v>
      </c>
      <c r="E143" s="444"/>
      <c r="F143" s="419"/>
      <c r="I143" s="414"/>
    </row>
    <row r="144" spans="1:9" x14ac:dyDescent="0.25">
      <c r="A144" s="709" t="s">
        <v>1270</v>
      </c>
      <c r="B144" s="436" t="s">
        <v>680</v>
      </c>
      <c r="C144" s="439" t="s">
        <v>9</v>
      </c>
      <c r="D144" s="439">
        <v>50</v>
      </c>
      <c r="E144" s="444"/>
      <c r="F144" s="419"/>
      <c r="I144" s="414"/>
    </row>
    <row r="145" spans="1:9" x14ac:dyDescent="0.25">
      <c r="A145" s="709" t="s">
        <v>1271</v>
      </c>
      <c r="B145" s="436" t="s">
        <v>681</v>
      </c>
      <c r="C145" s="439" t="s">
        <v>9</v>
      </c>
      <c r="D145" s="439">
        <v>5</v>
      </c>
      <c r="E145" s="444"/>
      <c r="F145" s="419"/>
      <c r="I145" s="414"/>
    </row>
    <row r="146" spans="1:9" x14ac:dyDescent="0.25">
      <c r="A146" s="709" t="s">
        <v>1272</v>
      </c>
      <c r="B146" s="436" t="s">
        <v>682</v>
      </c>
      <c r="C146" s="439" t="s">
        <v>9</v>
      </c>
      <c r="D146" s="439">
        <v>33</v>
      </c>
      <c r="E146" s="444"/>
      <c r="F146" s="419"/>
      <c r="I146" s="414"/>
    </row>
    <row r="147" spans="1:9" x14ac:dyDescent="0.25">
      <c r="A147" s="709" t="s">
        <v>1273</v>
      </c>
      <c r="B147" s="436" t="s">
        <v>683</v>
      </c>
      <c r="C147" s="439" t="s">
        <v>9</v>
      </c>
      <c r="D147" s="439">
        <v>0</v>
      </c>
      <c r="E147" s="444"/>
      <c r="F147" s="419"/>
      <c r="I147" s="414"/>
    </row>
    <row r="148" spans="1:9" ht="15.75" customHeight="1" x14ac:dyDescent="0.25">
      <c r="A148" s="431"/>
      <c r="B148" s="894" t="s">
        <v>1511</v>
      </c>
      <c r="C148" s="895"/>
      <c r="D148" s="895"/>
      <c r="E148" s="896"/>
      <c r="F148" s="432"/>
      <c r="I148" s="414"/>
    </row>
    <row r="149" spans="1:9" x14ac:dyDescent="0.25">
      <c r="A149" s="420" t="s">
        <v>1274</v>
      </c>
      <c r="B149" s="880" t="s">
        <v>684</v>
      </c>
      <c r="C149" s="881"/>
      <c r="D149" s="881"/>
      <c r="E149" s="881"/>
      <c r="F149" s="882"/>
      <c r="I149" s="414"/>
    </row>
    <row r="150" spans="1:9" x14ac:dyDescent="0.25">
      <c r="A150" s="709" t="s">
        <v>1275</v>
      </c>
      <c r="B150" s="448" t="s">
        <v>699</v>
      </c>
      <c r="C150" s="439" t="s">
        <v>9</v>
      </c>
      <c r="D150" s="439">
        <v>5</v>
      </c>
      <c r="E150" s="419"/>
      <c r="F150" s="419"/>
      <c r="I150" s="414"/>
    </row>
    <row r="151" spans="1:9" x14ac:dyDescent="0.25">
      <c r="A151" s="709" t="s">
        <v>1276</v>
      </c>
      <c r="B151" s="448" t="s">
        <v>700</v>
      </c>
      <c r="C151" s="439" t="s">
        <v>9</v>
      </c>
      <c r="D151" s="438">
        <v>6</v>
      </c>
      <c r="E151" s="419"/>
      <c r="F151" s="419"/>
      <c r="I151" s="414"/>
    </row>
    <row r="152" spans="1:9" x14ac:dyDescent="0.25">
      <c r="A152" s="431"/>
      <c r="B152" s="894" t="s">
        <v>1512</v>
      </c>
      <c r="C152" s="895"/>
      <c r="D152" s="895"/>
      <c r="E152" s="896"/>
      <c r="F152" s="432"/>
      <c r="I152" s="414"/>
    </row>
    <row r="153" spans="1:9" ht="15.6" customHeight="1" x14ac:dyDescent="0.25">
      <c r="A153" s="452"/>
      <c r="B153" s="901" t="s">
        <v>380</v>
      </c>
      <c r="C153" s="902"/>
      <c r="D153" s="902"/>
      <c r="E153" s="902"/>
      <c r="F153" s="903"/>
      <c r="I153" s="414"/>
    </row>
    <row r="154" spans="1:9" x14ac:dyDescent="0.25">
      <c r="A154" s="420" t="s">
        <v>1277</v>
      </c>
      <c r="B154" s="880" t="s">
        <v>654</v>
      </c>
      <c r="C154" s="881"/>
      <c r="D154" s="881"/>
      <c r="E154" s="881"/>
      <c r="F154" s="882"/>
      <c r="I154" s="414"/>
    </row>
    <row r="155" spans="1:9" x14ac:dyDescent="0.25">
      <c r="A155" s="415" t="s">
        <v>1278</v>
      </c>
      <c r="B155" s="436" t="s">
        <v>701</v>
      </c>
      <c r="C155" s="416" t="s">
        <v>9</v>
      </c>
      <c r="D155" s="439">
        <v>1</v>
      </c>
      <c r="E155" s="418"/>
      <c r="F155" s="419"/>
      <c r="I155" s="414"/>
    </row>
    <row r="156" spans="1:9" x14ac:dyDescent="0.25">
      <c r="A156" s="415" t="s">
        <v>1279</v>
      </c>
      <c r="B156" s="436" t="s">
        <v>702</v>
      </c>
      <c r="C156" s="416" t="s">
        <v>9</v>
      </c>
      <c r="D156" s="439">
        <v>1</v>
      </c>
      <c r="E156" s="418"/>
      <c r="F156" s="419"/>
      <c r="I156" s="414"/>
    </row>
    <row r="157" spans="1:9" x14ac:dyDescent="0.25">
      <c r="A157" s="415" t="s">
        <v>1280</v>
      </c>
      <c r="B157" s="436" t="s">
        <v>703</v>
      </c>
      <c r="C157" s="416" t="s">
        <v>9</v>
      </c>
      <c r="D157" s="439">
        <v>1</v>
      </c>
      <c r="E157" s="418"/>
      <c r="F157" s="419"/>
      <c r="I157" s="414"/>
    </row>
    <row r="158" spans="1:9" x14ac:dyDescent="0.25">
      <c r="A158" s="415" t="s">
        <v>1281</v>
      </c>
      <c r="B158" s="436" t="s">
        <v>704</v>
      </c>
      <c r="C158" s="416" t="s">
        <v>9</v>
      </c>
      <c r="D158" s="439">
        <v>1</v>
      </c>
      <c r="E158" s="418"/>
      <c r="F158" s="419"/>
      <c r="I158" s="414"/>
    </row>
    <row r="159" spans="1:9" x14ac:dyDescent="0.25">
      <c r="A159" s="415" t="s">
        <v>1282</v>
      </c>
      <c r="B159" s="436" t="s">
        <v>705</v>
      </c>
      <c r="C159" s="416" t="s">
        <v>9</v>
      </c>
      <c r="D159" s="439">
        <v>1</v>
      </c>
      <c r="E159" s="460"/>
      <c r="F159" s="419"/>
      <c r="I159" s="414"/>
    </row>
    <row r="160" spans="1:9" x14ac:dyDescent="0.25">
      <c r="A160" s="415" t="s">
        <v>1283</v>
      </c>
      <c r="B160" s="436" t="s">
        <v>706</v>
      </c>
      <c r="C160" s="416" t="s">
        <v>9</v>
      </c>
      <c r="D160" s="439">
        <v>1</v>
      </c>
      <c r="E160" s="460"/>
      <c r="F160" s="419"/>
      <c r="I160" s="414"/>
    </row>
    <row r="161" spans="1:9" x14ac:dyDescent="0.25">
      <c r="A161" s="415" t="s">
        <v>1284</v>
      </c>
      <c r="B161" s="436" t="s">
        <v>658</v>
      </c>
      <c r="C161" s="449" t="s">
        <v>4</v>
      </c>
      <c r="D161" s="439">
        <v>1</v>
      </c>
      <c r="E161" s="460"/>
      <c r="F161" s="419"/>
      <c r="I161" s="414"/>
    </row>
    <row r="162" spans="1:9" x14ac:dyDescent="0.25">
      <c r="A162" s="431"/>
      <c r="B162" s="894" t="s">
        <v>1513</v>
      </c>
      <c r="C162" s="895"/>
      <c r="D162" s="895"/>
      <c r="E162" s="896"/>
      <c r="F162" s="443"/>
      <c r="I162" s="414"/>
    </row>
    <row r="163" spans="1:9" x14ac:dyDescent="0.25">
      <c r="A163" s="420" t="s">
        <v>1285</v>
      </c>
      <c r="B163" s="886" t="s">
        <v>355</v>
      </c>
      <c r="C163" s="875"/>
      <c r="D163" s="875"/>
      <c r="E163" s="875"/>
      <c r="F163" s="876"/>
      <c r="I163" s="414"/>
    </row>
    <row r="164" spans="1:9" x14ac:dyDescent="0.25">
      <c r="A164" s="415" t="s">
        <v>1286</v>
      </c>
      <c r="B164" s="877" t="s">
        <v>356</v>
      </c>
      <c r="C164" s="878"/>
      <c r="D164" s="878"/>
      <c r="E164" s="878"/>
      <c r="F164" s="879"/>
      <c r="I164" s="414"/>
    </row>
    <row r="165" spans="1:9" ht="31.5" x14ac:dyDescent="0.25">
      <c r="A165" s="415" t="s">
        <v>1287</v>
      </c>
      <c r="B165" s="437" t="s">
        <v>707</v>
      </c>
      <c r="C165" s="449" t="s">
        <v>7</v>
      </c>
      <c r="D165" s="451">
        <v>35</v>
      </c>
      <c r="E165" s="460"/>
      <c r="F165" s="445"/>
      <c r="I165" s="414"/>
    </row>
    <row r="166" spans="1:9" ht="31.5" x14ac:dyDescent="0.25">
      <c r="A166" s="415" t="s">
        <v>1288</v>
      </c>
      <c r="B166" s="437" t="s">
        <v>708</v>
      </c>
      <c r="C166" s="449" t="s">
        <v>7</v>
      </c>
      <c r="D166" s="451">
        <v>45</v>
      </c>
      <c r="E166" s="460"/>
      <c r="F166" s="445"/>
      <c r="I166" s="414"/>
    </row>
    <row r="167" spans="1:9" x14ac:dyDescent="0.25">
      <c r="A167" s="415" t="s">
        <v>1289</v>
      </c>
      <c r="B167" s="877" t="s">
        <v>357</v>
      </c>
      <c r="C167" s="878"/>
      <c r="D167" s="878"/>
      <c r="E167" s="878"/>
      <c r="F167" s="879"/>
      <c r="I167" s="414"/>
    </row>
    <row r="168" spans="1:9" ht="31.5" x14ac:dyDescent="0.25">
      <c r="A168" s="415" t="s">
        <v>1290</v>
      </c>
      <c r="B168" s="435" t="s">
        <v>709</v>
      </c>
      <c r="C168" s="449" t="s">
        <v>9</v>
      </c>
      <c r="D168" s="451">
        <v>40</v>
      </c>
      <c r="E168" s="460"/>
      <c r="F168" s="445"/>
      <c r="I168" s="414"/>
    </row>
    <row r="169" spans="1:9" ht="31.5" x14ac:dyDescent="0.25">
      <c r="A169" s="415" t="s">
        <v>1291</v>
      </c>
      <c r="B169" s="435" t="s">
        <v>710</v>
      </c>
      <c r="C169" s="449" t="s">
        <v>9</v>
      </c>
      <c r="D169" s="451">
        <v>45</v>
      </c>
      <c r="E169" s="460"/>
      <c r="F169" s="445"/>
      <c r="I169" s="414"/>
    </row>
    <row r="170" spans="1:9" x14ac:dyDescent="0.25">
      <c r="A170" s="415" t="s">
        <v>1292</v>
      </c>
      <c r="B170" s="877" t="s">
        <v>662</v>
      </c>
      <c r="C170" s="878"/>
      <c r="D170" s="878"/>
      <c r="E170" s="878"/>
      <c r="F170" s="879"/>
      <c r="I170" s="414"/>
    </row>
    <row r="171" spans="1:9" ht="31.5" x14ac:dyDescent="0.25">
      <c r="A171" s="415" t="s">
        <v>1293</v>
      </c>
      <c r="B171" s="435" t="s">
        <v>887</v>
      </c>
      <c r="C171" s="449" t="s">
        <v>9</v>
      </c>
      <c r="D171" s="451">
        <v>40</v>
      </c>
      <c r="E171" s="460"/>
      <c r="F171" s="445"/>
      <c r="I171" s="414"/>
    </row>
    <row r="172" spans="1:9" ht="31.5" x14ac:dyDescent="0.25">
      <c r="A172" s="415" t="s">
        <v>1294</v>
      </c>
      <c r="B172" s="435" t="s">
        <v>888</v>
      </c>
      <c r="C172" s="449" t="s">
        <v>9</v>
      </c>
      <c r="D172" s="451">
        <v>45</v>
      </c>
      <c r="E172" s="460"/>
      <c r="F172" s="445"/>
      <c r="I172" s="414"/>
    </row>
    <row r="173" spans="1:9" x14ac:dyDescent="0.25">
      <c r="A173" s="415" t="s">
        <v>1295</v>
      </c>
      <c r="B173" s="877" t="s">
        <v>358</v>
      </c>
      <c r="C173" s="878"/>
      <c r="D173" s="878"/>
      <c r="E173" s="878"/>
      <c r="F173" s="879"/>
      <c r="I173" s="414"/>
    </row>
    <row r="174" spans="1:9" ht="31.5" x14ac:dyDescent="0.25">
      <c r="A174" s="415" t="s">
        <v>1296</v>
      </c>
      <c r="B174" s="435" t="s">
        <v>962</v>
      </c>
      <c r="C174" s="439" t="s">
        <v>7</v>
      </c>
      <c r="D174" s="451">
        <v>550</v>
      </c>
      <c r="E174" s="418"/>
      <c r="F174" s="445"/>
      <c r="I174" s="414"/>
    </row>
    <row r="175" spans="1:9" ht="47.25" x14ac:dyDescent="0.25">
      <c r="A175" s="415" t="s">
        <v>1297</v>
      </c>
      <c r="B175" s="435" t="s">
        <v>963</v>
      </c>
      <c r="C175" s="439" t="s">
        <v>7</v>
      </c>
      <c r="D175" s="451">
        <v>500</v>
      </c>
      <c r="E175" s="418"/>
      <c r="F175" s="445"/>
      <c r="I175" s="414"/>
    </row>
    <row r="176" spans="1:9" ht="47.25" x14ac:dyDescent="0.25">
      <c r="A176" s="415" t="s">
        <v>1298</v>
      </c>
      <c r="B176" s="435" t="s">
        <v>964</v>
      </c>
      <c r="C176" s="439" t="s">
        <v>7</v>
      </c>
      <c r="D176" s="451">
        <v>0</v>
      </c>
      <c r="E176" s="418"/>
      <c r="F176" s="445"/>
      <c r="I176" s="414"/>
    </row>
    <row r="177" spans="1:9" ht="31.5" x14ac:dyDescent="0.25">
      <c r="A177" s="415" t="s">
        <v>1299</v>
      </c>
      <c r="B177" s="435" t="s">
        <v>965</v>
      </c>
      <c r="C177" s="439" t="s">
        <v>7</v>
      </c>
      <c r="D177" s="451">
        <v>0</v>
      </c>
      <c r="E177" s="456"/>
      <c r="F177" s="445"/>
      <c r="I177" s="414"/>
    </row>
    <row r="178" spans="1:9" ht="31.5" x14ac:dyDescent="0.25">
      <c r="A178" s="415" t="s">
        <v>1300</v>
      </c>
      <c r="B178" s="435" t="s">
        <v>966</v>
      </c>
      <c r="C178" s="439" t="s">
        <v>7</v>
      </c>
      <c r="D178" s="451">
        <v>50</v>
      </c>
      <c r="E178" s="456"/>
      <c r="F178" s="445"/>
      <c r="I178" s="414"/>
    </row>
    <row r="179" spans="1:9" ht="15.6" customHeight="1" x14ac:dyDescent="0.25">
      <c r="A179" s="461"/>
      <c r="B179" s="894" t="s">
        <v>1514</v>
      </c>
      <c r="C179" s="895"/>
      <c r="D179" s="895"/>
      <c r="E179" s="896"/>
      <c r="F179" s="443"/>
      <c r="I179" s="414"/>
    </row>
    <row r="180" spans="1:9" x14ac:dyDescent="0.25">
      <c r="A180" s="420" t="s">
        <v>1301</v>
      </c>
      <c r="B180" s="880" t="s">
        <v>667</v>
      </c>
      <c r="C180" s="881"/>
      <c r="D180" s="881"/>
      <c r="E180" s="881"/>
      <c r="F180" s="882"/>
      <c r="I180" s="414"/>
    </row>
    <row r="181" spans="1:9" x14ac:dyDescent="0.25">
      <c r="A181" s="415" t="s">
        <v>1302</v>
      </c>
      <c r="B181" s="436" t="s">
        <v>668</v>
      </c>
      <c r="C181" s="439" t="s">
        <v>9</v>
      </c>
      <c r="D181" s="439">
        <v>0</v>
      </c>
      <c r="E181" s="444"/>
      <c r="F181" s="445"/>
      <c r="I181" s="414"/>
    </row>
    <row r="182" spans="1:9" x14ac:dyDescent="0.25">
      <c r="A182" s="415" t="s">
        <v>1303</v>
      </c>
      <c r="B182" s="436" t="s">
        <v>669</v>
      </c>
      <c r="C182" s="439" t="s">
        <v>9</v>
      </c>
      <c r="D182" s="439">
        <v>0</v>
      </c>
      <c r="E182" s="444"/>
      <c r="F182" s="445"/>
      <c r="I182" s="414"/>
    </row>
    <row r="183" spans="1:9" x14ac:dyDescent="0.25">
      <c r="A183" s="415" t="s">
        <v>1304</v>
      </c>
      <c r="B183" s="436" t="s">
        <v>670</v>
      </c>
      <c r="C183" s="439" t="s">
        <v>9</v>
      </c>
      <c r="D183" s="439">
        <v>0</v>
      </c>
      <c r="E183" s="444"/>
      <c r="F183" s="445"/>
      <c r="I183" s="414"/>
    </row>
    <row r="184" spans="1:9" x14ac:dyDescent="0.25">
      <c r="A184" s="415" t="s">
        <v>1305</v>
      </c>
      <c r="B184" s="436" t="s">
        <v>671</v>
      </c>
      <c r="C184" s="439" t="s">
        <v>9</v>
      </c>
      <c r="D184" s="439">
        <v>76</v>
      </c>
      <c r="E184" s="444"/>
      <c r="F184" s="445"/>
      <c r="I184" s="414"/>
    </row>
    <row r="185" spans="1:9" x14ac:dyDescent="0.25">
      <c r="A185" s="415" t="s">
        <v>1306</v>
      </c>
      <c r="B185" s="436" t="s">
        <v>672</v>
      </c>
      <c r="C185" s="439" t="s">
        <v>9</v>
      </c>
      <c r="D185" s="439">
        <v>5</v>
      </c>
      <c r="E185" s="444"/>
      <c r="F185" s="445"/>
      <c r="I185" s="414"/>
    </row>
    <row r="186" spans="1:9" x14ac:dyDescent="0.25">
      <c r="A186" s="415" t="s">
        <v>1307</v>
      </c>
      <c r="B186" s="436" t="s">
        <v>882</v>
      </c>
      <c r="C186" s="439" t="s">
        <v>9</v>
      </c>
      <c r="D186" s="439">
        <v>6</v>
      </c>
      <c r="E186" s="444"/>
      <c r="F186" s="445"/>
      <c r="I186" s="414"/>
    </row>
    <row r="187" spans="1:9" x14ac:dyDescent="0.25">
      <c r="A187" s="415" t="s">
        <v>1308</v>
      </c>
      <c r="B187" s="436" t="s">
        <v>673</v>
      </c>
      <c r="C187" s="439" t="s">
        <v>9</v>
      </c>
      <c r="D187" s="439">
        <v>1</v>
      </c>
      <c r="E187" s="444"/>
      <c r="F187" s="445"/>
      <c r="I187" s="414"/>
    </row>
    <row r="188" spans="1:9" x14ac:dyDescent="0.25">
      <c r="A188" s="415" t="s">
        <v>1309</v>
      </c>
      <c r="B188" s="436" t="s">
        <v>940</v>
      </c>
      <c r="C188" s="439" t="s">
        <v>9</v>
      </c>
      <c r="D188" s="439">
        <v>0</v>
      </c>
      <c r="E188" s="444"/>
      <c r="F188" s="445"/>
      <c r="I188" s="414"/>
    </row>
    <row r="189" spans="1:9" x14ac:dyDescent="0.25">
      <c r="A189" s="415" t="s">
        <v>1310</v>
      </c>
      <c r="B189" s="436" t="s">
        <v>941</v>
      </c>
      <c r="C189" s="439" t="s">
        <v>9</v>
      </c>
      <c r="D189" s="439">
        <v>19</v>
      </c>
      <c r="E189" s="444"/>
      <c r="F189" s="445"/>
      <c r="I189" s="414"/>
    </row>
    <row r="190" spans="1:9" x14ac:dyDescent="0.25">
      <c r="A190" s="415" t="s">
        <v>1311</v>
      </c>
      <c r="B190" s="436" t="s">
        <v>359</v>
      </c>
      <c r="C190" s="439" t="s">
        <v>4</v>
      </c>
      <c r="D190" s="439">
        <v>1</v>
      </c>
      <c r="E190" s="447"/>
      <c r="F190" s="445"/>
      <c r="I190" s="414"/>
    </row>
    <row r="191" spans="1:9" ht="15.75" customHeight="1" x14ac:dyDescent="0.25">
      <c r="A191" s="710"/>
      <c r="B191" s="894" t="s">
        <v>1515</v>
      </c>
      <c r="C191" s="895"/>
      <c r="D191" s="895"/>
      <c r="E191" s="896"/>
      <c r="F191" s="462"/>
      <c r="I191" s="414"/>
    </row>
    <row r="192" spans="1:9" x14ac:dyDescent="0.25">
      <c r="A192" s="420" t="s">
        <v>1312</v>
      </c>
      <c r="B192" s="880" t="s">
        <v>674</v>
      </c>
      <c r="C192" s="881"/>
      <c r="D192" s="881"/>
      <c r="E192" s="881"/>
      <c r="F192" s="882"/>
      <c r="I192" s="414"/>
    </row>
    <row r="193" spans="1:9" x14ac:dyDescent="0.25">
      <c r="A193" s="415" t="s">
        <v>1313</v>
      </c>
      <c r="B193" s="436" t="s">
        <v>676</v>
      </c>
      <c r="C193" s="439" t="s">
        <v>9</v>
      </c>
      <c r="D193" s="439">
        <v>23</v>
      </c>
      <c r="E193" s="444"/>
      <c r="F193" s="463"/>
      <c r="I193" s="414"/>
    </row>
    <row r="194" spans="1:9" x14ac:dyDescent="0.25">
      <c r="A194" s="415" t="s">
        <v>1314</v>
      </c>
      <c r="B194" s="436" t="s">
        <v>677</v>
      </c>
      <c r="C194" s="439" t="s">
        <v>9</v>
      </c>
      <c r="D194" s="439">
        <v>7</v>
      </c>
      <c r="E194" s="444"/>
      <c r="F194" s="463"/>
      <c r="I194" s="414"/>
    </row>
    <row r="195" spans="1:9" x14ac:dyDescent="0.25">
      <c r="A195" s="415" t="s">
        <v>1315</v>
      </c>
      <c r="B195" s="436" t="s">
        <v>678</v>
      </c>
      <c r="C195" s="439" t="s">
        <v>9</v>
      </c>
      <c r="D195" s="439">
        <v>5</v>
      </c>
      <c r="E195" s="444"/>
      <c r="F195" s="463"/>
      <c r="I195" s="414"/>
    </row>
    <row r="196" spans="1:9" x14ac:dyDescent="0.25">
      <c r="A196" s="415" t="s">
        <v>1316</v>
      </c>
      <c r="B196" s="436" t="s">
        <v>679</v>
      </c>
      <c r="C196" s="439" t="s">
        <v>9</v>
      </c>
      <c r="D196" s="438">
        <v>15</v>
      </c>
      <c r="E196" s="444"/>
      <c r="F196" s="463"/>
      <c r="I196" s="414"/>
    </row>
    <row r="197" spans="1:9" x14ac:dyDescent="0.25">
      <c r="A197" s="415" t="s">
        <v>1317</v>
      </c>
      <c r="B197" s="436" t="s">
        <v>680</v>
      </c>
      <c r="C197" s="439" t="s">
        <v>9</v>
      </c>
      <c r="D197" s="439">
        <v>47</v>
      </c>
      <c r="E197" s="444"/>
      <c r="F197" s="463"/>
      <c r="I197" s="414"/>
    </row>
    <row r="198" spans="1:9" x14ac:dyDescent="0.25">
      <c r="A198" s="415" t="s">
        <v>1318</v>
      </c>
      <c r="B198" s="436" t="s">
        <v>681</v>
      </c>
      <c r="C198" s="439" t="s">
        <v>9</v>
      </c>
      <c r="D198" s="439">
        <v>5</v>
      </c>
      <c r="E198" s="444"/>
      <c r="F198" s="463"/>
      <c r="I198" s="414"/>
    </row>
    <row r="199" spans="1:9" x14ac:dyDescent="0.25">
      <c r="A199" s="415" t="s">
        <v>1319</v>
      </c>
      <c r="B199" s="436" t="s">
        <v>682</v>
      </c>
      <c r="C199" s="439" t="s">
        <v>9</v>
      </c>
      <c r="D199" s="439">
        <v>23</v>
      </c>
      <c r="E199" s="444"/>
      <c r="F199" s="463"/>
      <c r="I199" s="414"/>
    </row>
    <row r="200" spans="1:9" x14ac:dyDescent="0.25">
      <c r="A200" s="415" t="s">
        <v>1320</v>
      </c>
      <c r="B200" s="436" t="s">
        <v>683</v>
      </c>
      <c r="C200" s="439" t="s">
        <v>9</v>
      </c>
      <c r="D200" s="439">
        <v>1</v>
      </c>
      <c r="E200" s="444"/>
      <c r="F200" s="463"/>
      <c r="I200" s="414"/>
    </row>
    <row r="201" spans="1:9" ht="15.6" customHeight="1" x14ac:dyDescent="0.25">
      <c r="A201" s="710"/>
      <c r="B201" s="894" t="s">
        <v>1516</v>
      </c>
      <c r="C201" s="895"/>
      <c r="D201" s="895"/>
      <c r="E201" s="896"/>
      <c r="F201" s="462"/>
      <c r="I201" s="414"/>
    </row>
    <row r="202" spans="1:9" x14ac:dyDescent="0.25">
      <c r="A202" s="420" t="s">
        <v>1321</v>
      </c>
      <c r="B202" s="880" t="s">
        <v>684</v>
      </c>
      <c r="C202" s="881"/>
      <c r="D202" s="881"/>
      <c r="E202" s="881"/>
      <c r="F202" s="882"/>
      <c r="I202" s="414"/>
    </row>
    <row r="203" spans="1:9" x14ac:dyDescent="0.25">
      <c r="A203" s="415" t="s">
        <v>1322</v>
      </c>
      <c r="B203" s="448" t="s">
        <v>699</v>
      </c>
      <c r="C203" s="439" t="s">
        <v>9</v>
      </c>
      <c r="D203" s="439">
        <v>6</v>
      </c>
      <c r="E203" s="419"/>
      <c r="F203" s="464"/>
      <c r="I203" s="414"/>
    </row>
    <row r="204" spans="1:9" x14ac:dyDescent="0.25">
      <c r="A204" s="415" t="s">
        <v>1323</v>
      </c>
      <c r="B204" s="448" t="s">
        <v>700</v>
      </c>
      <c r="C204" s="439" t="s">
        <v>9</v>
      </c>
      <c r="D204" s="439">
        <v>4</v>
      </c>
      <c r="E204" s="419"/>
      <c r="F204" s="464"/>
      <c r="I204" s="414"/>
    </row>
    <row r="205" spans="1:9" x14ac:dyDescent="0.25">
      <c r="A205" s="710"/>
      <c r="B205" s="894" t="s">
        <v>1517</v>
      </c>
      <c r="C205" s="895"/>
      <c r="D205" s="895"/>
      <c r="E205" s="896"/>
      <c r="F205" s="465"/>
      <c r="I205" s="414"/>
    </row>
    <row r="206" spans="1:9" x14ac:dyDescent="0.25">
      <c r="A206" s="420" t="s">
        <v>1324</v>
      </c>
      <c r="B206" s="886" t="s">
        <v>711</v>
      </c>
      <c r="C206" s="875"/>
      <c r="D206" s="875"/>
      <c r="E206" s="875"/>
      <c r="F206" s="876"/>
      <c r="I206" s="414"/>
    </row>
    <row r="207" spans="1:9" ht="31.5" x14ac:dyDescent="0.25">
      <c r="A207" s="415" t="s">
        <v>1325</v>
      </c>
      <c r="B207" s="466" t="s">
        <v>712</v>
      </c>
      <c r="C207" s="416" t="s">
        <v>7</v>
      </c>
      <c r="D207" s="417">
        <v>50</v>
      </c>
      <c r="E207" s="418"/>
      <c r="F207" s="419"/>
      <c r="I207" s="414"/>
    </row>
    <row r="208" spans="1:9" ht="276.75" customHeight="1" x14ac:dyDescent="0.25">
      <c r="A208" s="415" t="s">
        <v>1326</v>
      </c>
      <c r="B208" s="466" t="s">
        <v>971</v>
      </c>
      <c r="C208" s="416" t="s">
        <v>4</v>
      </c>
      <c r="D208" s="417">
        <v>1</v>
      </c>
      <c r="E208" s="418"/>
      <c r="F208" s="418"/>
      <c r="I208" s="414"/>
    </row>
    <row r="209" spans="1:9" ht="31.5" x14ac:dyDescent="0.25">
      <c r="A209" s="415" t="s">
        <v>1327</v>
      </c>
      <c r="B209" s="466" t="s">
        <v>713</v>
      </c>
      <c r="C209" s="416" t="s">
        <v>10</v>
      </c>
      <c r="D209" s="417">
        <v>1</v>
      </c>
      <c r="E209" s="418"/>
      <c r="F209" s="418"/>
      <c r="I209" s="414"/>
    </row>
    <row r="210" spans="1:9" x14ac:dyDescent="0.25">
      <c r="A210" s="710"/>
      <c r="B210" s="894" t="s">
        <v>1518</v>
      </c>
      <c r="C210" s="895"/>
      <c r="D210" s="895"/>
      <c r="E210" s="896"/>
      <c r="F210" s="462"/>
      <c r="I210" s="414"/>
    </row>
    <row r="211" spans="1:9" x14ac:dyDescent="0.25">
      <c r="A211" s="420" t="s">
        <v>1328</v>
      </c>
      <c r="B211" s="886" t="s">
        <v>714</v>
      </c>
      <c r="C211" s="875"/>
      <c r="D211" s="875"/>
      <c r="E211" s="875"/>
      <c r="F211" s="876"/>
      <c r="I211" s="414"/>
    </row>
    <row r="212" spans="1:9" ht="63" x14ac:dyDescent="0.25">
      <c r="A212" s="415" t="s">
        <v>1329</v>
      </c>
      <c r="B212" s="467" t="s">
        <v>967</v>
      </c>
      <c r="C212" s="416" t="s">
        <v>46</v>
      </c>
      <c r="D212" s="417">
        <v>1</v>
      </c>
      <c r="E212" s="418"/>
      <c r="F212" s="418"/>
      <c r="I212" s="414"/>
    </row>
    <row r="213" spans="1:9" ht="16.5" thickBot="1" x14ac:dyDescent="0.3">
      <c r="A213" s="710"/>
      <c r="B213" s="894" t="s">
        <v>1519</v>
      </c>
      <c r="C213" s="895"/>
      <c r="D213" s="895"/>
      <c r="E213" s="896"/>
      <c r="F213" s="468">
        <f>F212</f>
        <v>0</v>
      </c>
      <c r="I213" s="414"/>
    </row>
    <row r="214" spans="1:9" ht="16.5" thickBot="1" x14ac:dyDescent="0.3">
      <c r="A214" s="711"/>
      <c r="B214" s="470" t="s">
        <v>50</v>
      </c>
      <c r="C214" s="471"/>
      <c r="D214" s="472"/>
      <c r="E214" s="473"/>
      <c r="F214" s="474">
        <f>F16+F23+F27+F30+F34+F40+F55+F65+F77+F88+F93+F96+F98+F20+F11</f>
        <v>0</v>
      </c>
      <c r="I214" s="414"/>
    </row>
    <row r="215" spans="1:9" ht="16.5" thickBot="1" x14ac:dyDescent="0.3">
      <c r="A215" s="711"/>
      <c r="B215" s="475" t="s">
        <v>715</v>
      </c>
      <c r="C215" s="604"/>
      <c r="D215" s="476"/>
      <c r="E215" s="477"/>
      <c r="F215" s="478">
        <f>F108+F126+F138+F148+F152</f>
        <v>0</v>
      </c>
      <c r="I215" s="414"/>
    </row>
    <row r="216" spans="1:9" x14ac:dyDescent="0.25">
      <c r="A216" s="711"/>
      <c r="B216" s="475" t="s">
        <v>716</v>
      </c>
      <c r="C216" s="604"/>
      <c r="D216" s="476"/>
      <c r="E216" s="477"/>
      <c r="F216" s="478">
        <f>F162+F179+F191+F201+F205+F210</f>
        <v>0</v>
      </c>
      <c r="I216" s="414"/>
    </row>
    <row r="217" spans="1:9" x14ac:dyDescent="0.25">
      <c r="A217" s="712"/>
      <c r="B217" s="479" t="s">
        <v>1520</v>
      </c>
      <c r="C217" s="480"/>
      <c r="D217" s="481"/>
      <c r="E217" s="482"/>
      <c r="F217" s="483">
        <f>SUM(F214:F216)</f>
        <v>0</v>
      </c>
      <c r="I217" s="414"/>
    </row>
    <row r="218" spans="1:9" x14ac:dyDescent="0.25">
      <c r="A218" s="713"/>
      <c r="B218" s="572"/>
      <c r="C218" s="573"/>
      <c r="D218" s="573"/>
      <c r="E218" s="574"/>
      <c r="F218" s="477"/>
    </row>
    <row r="219" spans="1:9" ht="17.25" x14ac:dyDescent="0.25">
      <c r="A219" s="628" t="s">
        <v>1330</v>
      </c>
      <c r="B219" s="862" t="s">
        <v>1521</v>
      </c>
      <c r="C219" s="862"/>
      <c r="D219" s="862"/>
      <c r="E219" s="862"/>
      <c r="F219" s="862"/>
    </row>
    <row r="220" spans="1:9" ht="18" thickBot="1" x14ac:dyDescent="0.3">
      <c r="A220" s="714"/>
      <c r="B220" s="904" t="s">
        <v>1522</v>
      </c>
      <c r="C220" s="905"/>
      <c r="D220" s="905"/>
      <c r="E220" s="905"/>
      <c r="F220" s="906"/>
    </row>
    <row r="221" spans="1:9" x14ac:dyDescent="0.25">
      <c r="A221" s="484"/>
      <c r="B221" s="715" t="s">
        <v>50</v>
      </c>
      <c r="C221" s="715"/>
      <c r="D221" s="715"/>
      <c r="E221" s="715"/>
      <c r="F221" s="716"/>
    </row>
    <row r="222" spans="1:9" ht="31.5" x14ac:dyDescent="0.25">
      <c r="A222" s="717" t="s">
        <v>1331</v>
      </c>
      <c r="B222" s="718" t="s">
        <v>1523</v>
      </c>
      <c r="C222" s="487"/>
      <c r="D222" s="488"/>
      <c r="E222" s="489"/>
      <c r="F222" s="490"/>
    </row>
    <row r="223" spans="1:9" x14ac:dyDescent="0.25">
      <c r="A223" s="719" t="s">
        <v>1332</v>
      </c>
      <c r="B223" s="496" t="s">
        <v>717</v>
      </c>
      <c r="C223" s="492"/>
      <c r="D223" s="494"/>
      <c r="E223" s="495"/>
      <c r="F223" s="493"/>
    </row>
    <row r="224" spans="1:9" x14ac:dyDescent="0.25">
      <c r="A224" s="719" t="s">
        <v>1333</v>
      </c>
      <c r="B224" s="497" t="s">
        <v>718</v>
      </c>
      <c r="C224" s="498" t="s">
        <v>15</v>
      </c>
      <c r="D224" s="498">
        <v>8</v>
      </c>
      <c r="E224" s="499"/>
      <c r="F224" s="490"/>
    </row>
    <row r="225" spans="1:6" x14ac:dyDescent="0.25">
      <c r="A225" s="719" t="s">
        <v>1334</v>
      </c>
      <c r="B225" s="497" t="s">
        <v>719</v>
      </c>
      <c r="C225" s="498" t="s">
        <v>15</v>
      </c>
      <c r="D225" s="498">
        <v>1</v>
      </c>
      <c r="E225" s="499"/>
      <c r="F225" s="490"/>
    </row>
    <row r="226" spans="1:6" x14ac:dyDescent="0.25">
      <c r="A226" s="719" t="s">
        <v>1335</v>
      </c>
      <c r="B226" s="497" t="s">
        <v>720</v>
      </c>
      <c r="C226" s="498" t="s">
        <v>15</v>
      </c>
      <c r="D226" s="498">
        <v>1</v>
      </c>
      <c r="E226" s="499"/>
      <c r="F226" s="490"/>
    </row>
    <row r="227" spans="1:6" x14ac:dyDescent="0.25">
      <c r="A227" s="719" t="s">
        <v>1336</v>
      </c>
      <c r="B227" s="497" t="s">
        <v>722</v>
      </c>
      <c r="C227" s="498" t="s">
        <v>15</v>
      </c>
      <c r="D227" s="498">
        <v>9</v>
      </c>
      <c r="E227" s="499"/>
      <c r="F227" s="490"/>
    </row>
    <row r="228" spans="1:6" x14ac:dyDescent="0.25">
      <c r="A228" s="719" t="s">
        <v>1337</v>
      </c>
      <c r="B228" s="497" t="s">
        <v>723</v>
      </c>
      <c r="C228" s="498" t="s">
        <v>15</v>
      </c>
      <c r="D228" s="498">
        <v>1</v>
      </c>
      <c r="E228" s="499"/>
      <c r="F228" s="490"/>
    </row>
    <row r="229" spans="1:6" x14ac:dyDescent="0.25">
      <c r="A229" s="719" t="s">
        <v>1338</v>
      </c>
      <c r="B229" s="497" t="s">
        <v>724</v>
      </c>
      <c r="C229" s="498" t="s">
        <v>15</v>
      </c>
      <c r="D229" s="498">
        <v>1</v>
      </c>
      <c r="E229" s="499"/>
      <c r="F229" s="490"/>
    </row>
    <row r="230" spans="1:6" x14ac:dyDescent="0.25">
      <c r="A230" s="719" t="s">
        <v>1339</v>
      </c>
      <c r="B230" s="497" t="s">
        <v>725</v>
      </c>
      <c r="C230" s="498" t="s">
        <v>15</v>
      </c>
      <c r="D230" s="498">
        <v>8</v>
      </c>
      <c r="E230" s="499"/>
      <c r="F230" s="490"/>
    </row>
    <row r="231" spans="1:6" x14ac:dyDescent="0.25">
      <c r="A231" s="719" t="s">
        <v>1340</v>
      </c>
      <c r="B231" s="497" t="s">
        <v>726</v>
      </c>
      <c r="C231" s="498" t="s">
        <v>15</v>
      </c>
      <c r="D231" s="498">
        <v>1</v>
      </c>
      <c r="E231" s="499"/>
      <c r="F231" s="490"/>
    </row>
    <row r="232" spans="1:6" x14ac:dyDescent="0.25">
      <c r="A232" s="719" t="s">
        <v>1341</v>
      </c>
      <c r="B232" s="497" t="s">
        <v>727</v>
      </c>
      <c r="C232" s="498" t="s">
        <v>15</v>
      </c>
      <c r="D232" s="498">
        <v>1</v>
      </c>
      <c r="E232" s="499"/>
      <c r="F232" s="490"/>
    </row>
    <row r="233" spans="1:6" x14ac:dyDescent="0.25">
      <c r="A233" s="719" t="s">
        <v>1342</v>
      </c>
      <c r="B233" s="496" t="s">
        <v>721</v>
      </c>
      <c r="C233" s="492"/>
      <c r="D233" s="494"/>
      <c r="E233" s="495"/>
      <c r="F233" s="493"/>
    </row>
    <row r="234" spans="1:6" x14ac:dyDescent="0.25">
      <c r="A234" s="719" t="s">
        <v>1343</v>
      </c>
      <c r="B234" s="497" t="s">
        <v>826</v>
      </c>
      <c r="C234" s="498" t="s">
        <v>15</v>
      </c>
      <c r="D234" s="498">
        <v>7</v>
      </c>
      <c r="E234" s="499"/>
      <c r="F234" s="490"/>
    </row>
    <row r="235" spans="1:6" x14ac:dyDescent="0.25">
      <c r="A235" s="719" t="s">
        <v>1344</v>
      </c>
      <c r="B235" s="497" t="s">
        <v>827</v>
      </c>
      <c r="C235" s="498" t="s">
        <v>15</v>
      </c>
      <c r="D235" s="498">
        <v>0</v>
      </c>
      <c r="E235" s="499"/>
      <c r="F235" s="490"/>
    </row>
    <row r="236" spans="1:6" x14ac:dyDescent="0.25">
      <c r="A236" s="719" t="s">
        <v>1345</v>
      </c>
      <c r="B236" s="720" t="s">
        <v>771</v>
      </c>
      <c r="C236" s="509"/>
      <c r="D236" s="510"/>
      <c r="E236" s="489"/>
      <c r="F236" s="490"/>
    </row>
    <row r="237" spans="1:6" ht="16.149999999999999" customHeight="1" x14ac:dyDescent="0.25">
      <c r="A237" s="719" t="s">
        <v>1346</v>
      </c>
      <c r="B237" s="497" t="s">
        <v>826</v>
      </c>
      <c r="C237" s="498" t="s">
        <v>15</v>
      </c>
      <c r="D237" s="498">
        <v>1</v>
      </c>
      <c r="E237" s="499"/>
      <c r="F237" s="490"/>
    </row>
    <row r="238" spans="1:6" x14ac:dyDescent="0.25">
      <c r="A238" s="719" t="s">
        <v>1347</v>
      </c>
      <c r="B238" s="497" t="s">
        <v>827</v>
      </c>
      <c r="C238" s="498" t="s">
        <v>15</v>
      </c>
      <c r="D238" s="498">
        <v>3</v>
      </c>
      <c r="E238" s="499"/>
      <c r="F238" s="490"/>
    </row>
    <row r="239" spans="1:6" ht="16.5" thickBot="1" x14ac:dyDescent="0.3">
      <c r="A239" s="500"/>
      <c r="B239" s="501" t="s">
        <v>1524</v>
      </c>
      <c r="C239" s="502"/>
      <c r="D239" s="503"/>
      <c r="E239" s="504"/>
      <c r="F239" s="505"/>
    </row>
    <row r="240" spans="1:6" ht="16.5" thickBot="1" x14ac:dyDescent="0.3">
      <c r="A240" s="721"/>
      <c r="B240" s="722" t="s">
        <v>58</v>
      </c>
      <c r="C240" s="723" t="s">
        <v>1525</v>
      </c>
      <c r="D240" s="723" t="s">
        <v>16</v>
      </c>
      <c r="E240" s="724" t="s">
        <v>3</v>
      </c>
      <c r="F240" s="725" t="s">
        <v>56</v>
      </c>
    </row>
    <row r="241" spans="1:6" x14ac:dyDescent="0.25">
      <c r="A241" s="726" t="s">
        <v>1348</v>
      </c>
      <c r="B241" s="491" t="s">
        <v>728</v>
      </c>
      <c r="C241" s="487"/>
      <c r="D241" s="488"/>
      <c r="E241" s="489"/>
      <c r="F241" s="506"/>
    </row>
    <row r="242" spans="1:6" x14ac:dyDescent="0.25">
      <c r="A242" s="719" t="s">
        <v>1349</v>
      </c>
      <c r="B242" s="507" t="s">
        <v>729</v>
      </c>
      <c r="C242" s="509" t="s">
        <v>7</v>
      </c>
      <c r="D242" s="510">
        <v>3.5</v>
      </c>
      <c r="E242" s="603"/>
      <c r="F242" s="490"/>
    </row>
    <row r="243" spans="1:6" x14ac:dyDescent="0.25">
      <c r="A243" s="719" t="s">
        <v>1350</v>
      </c>
      <c r="B243" s="507" t="s">
        <v>730</v>
      </c>
      <c r="C243" s="509" t="s">
        <v>7</v>
      </c>
      <c r="D243" s="510">
        <v>10</v>
      </c>
      <c r="E243" s="603"/>
      <c r="F243" s="490"/>
    </row>
    <row r="244" spans="1:6" x14ac:dyDescent="0.25">
      <c r="A244" s="719" t="s">
        <v>1351</v>
      </c>
      <c r="B244" s="507" t="s">
        <v>731</v>
      </c>
      <c r="C244" s="509" t="s">
        <v>7</v>
      </c>
      <c r="D244" s="510">
        <v>12</v>
      </c>
      <c r="E244" s="603"/>
      <c r="F244" s="490"/>
    </row>
    <row r="245" spans="1:6" x14ac:dyDescent="0.25">
      <c r="A245" s="719" t="s">
        <v>1352</v>
      </c>
      <c r="B245" s="507" t="s">
        <v>732</v>
      </c>
      <c r="C245" s="509" t="s">
        <v>7</v>
      </c>
      <c r="D245" s="510">
        <v>22</v>
      </c>
      <c r="E245" s="603"/>
      <c r="F245" s="490"/>
    </row>
    <row r="246" spans="1:6" x14ac:dyDescent="0.25">
      <c r="A246" s="719" t="s">
        <v>1353</v>
      </c>
      <c r="B246" s="507" t="s">
        <v>733</v>
      </c>
      <c r="C246" s="509" t="s">
        <v>7</v>
      </c>
      <c r="D246" s="510">
        <v>10</v>
      </c>
      <c r="E246" s="603"/>
      <c r="F246" s="490"/>
    </row>
    <row r="247" spans="1:6" x14ac:dyDescent="0.25">
      <c r="A247" s="719" t="s">
        <v>1354</v>
      </c>
      <c r="B247" s="507" t="s">
        <v>734</v>
      </c>
      <c r="C247" s="509" t="s">
        <v>7</v>
      </c>
      <c r="D247" s="510">
        <v>1.5</v>
      </c>
      <c r="E247" s="603"/>
      <c r="F247" s="490"/>
    </row>
    <row r="248" spans="1:6" x14ac:dyDescent="0.25">
      <c r="A248" s="719" t="s">
        <v>1355</v>
      </c>
      <c r="B248" s="507" t="s">
        <v>735</v>
      </c>
      <c r="C248" s="509" t="s">
        <v>7</v>
      </c>
      <c r="D248" s="510">
        <v>22</v>
      </c>
      <c r="E248" s="603"/>
      <c r="F248" s="490"/>
    </row>
    <row r="249" spans="1:6" x14ac:dyDescent="0.25">
      <c r="A249" s="719" t="s">
        <v>1356</v>
      </c>
      <c r="B249" s="507" t="s">
        <v>736</v>
      </c>
      <c r="C249" s="509" t="s">
        <v>7</v>
      </c>
      <c r="D249" s="510">
        <v>12</v>
      </c>
      <c r="E249" s="603"/>
      <c r="F249" s="490"/>
    </row>
    <row r="250" spans="1:6" x14ac:dyDescent="0.25">
      <c r="A250" s="719" t="s">
        <v>1357</v>
      </c>
      <c r="B250" s="507" t="s">
        <v>737</v>
      </c>
      <c r="C250" s="509" t="s">
        <v>7</v>
      </c>
      <c r="D250" s="510">
        <v>22</v>
      </c>
      <c r="E250" s="603"/>
      <c r="F250" s="490"/>
    </row>
    <row r="251" spans="1:6" x14ac:dyDescent="0.25">
      <c r="A251" s="719" t="s">
        <v>1358</v>
      </c>
      <c r="B251" s="507" t="s">
        <v>738</v>
      </c>
      <c r="C251" s="509" t="s">
        <v>7</v>
      </c>
      <c r="D251" s="510">
        <v>3.5</v>
      </c>
      <c r="E251" s="603"/>
      <c r="F251" s="490"/>
    </row>
    <row r="252" spans="1:6" x14ac:dyDescent="0.25">
      <c r="A252" s="719" t="s">
        <v>1359</v>
      </c>
      <c r="B252" s="507" t="s">
        <v>739</v>
      </c>
      <c r="C252" s="509" t="s">
        <v>7</v>
      </c>
      <c r="D252" s="510">
        <v>10</v>
      </c>
      <c r="E252" s="603"/>
      <c r="F252" s="490"/>
    </row>
    <row r="253" spans="1:6" x14ac:dyDescent="0.25">
      <c r="A253" s="719" t="s">
        <v>1360</v>
      </c>
      <c r="B253" s="507" t="s">
        <v>740</v>
      </c>
      <c r="C253" s="509" t="s">
        <v>7</v>
      </c>
      <c r="D253" s="510">
        <v>12</v>
      </c>
      <c r="E253" s="603"/>
      <c r="F253" s="490"/>
    </row>
    <row r="254" spans="1:6" x14ac:dyDescent="0.25">
      <c r="A254" s="719" t="s">
        <v>1361</v>
      </c>
      <c r="B254" s="507" t="s">
        <v>741</v>
      </c>
      <c r="C254" s="509" t="s">
        <v>7</v>
      </c>
      <c r="D254" s="510">
        <v>22</v>
      </c>
      <c r="E254" s="603"/>
      <c r="F254" s="490"/>
    </row>
    <row r="255" spans="1:6" x14ac:dyDescent="0.25">
      <c r="A255" s="719" t="s">
        <v>1362</v>
      </c>
      <c r="B255" s="507" t="s">
        <v>742</v>
      </c>
      <c r="C255" s="509" t="s">
        <v>7</v>
      </c>
      <c r="D255" s="510">
        <v>10</v>
      </c>
      <c r="E255" s="603"/>
      <c r="F255" s="490"/>
    </row>
    <row r="256" spans="1:6" x14ac:dyDescent="0.25">
      <c r="A256" s="719" t="s">
        <v>1363</v>
      </c>
      <c r="B256" s="507" t="s">
        <v>743</v>
      </c>
      <c r="C256" s="509" t="s">
        <v>9</v>
      </c>
      <c r="D256" s="510">
        <v>10</v>
      </c>
      <c r="E256" s="603"/>
      <c r="F256" s="490"/>
    </row>
    <row r="257" spans="1:6" x14ac:dyDescent="0.25">
      <c r="A257" s="719" t="s">
        <v>1364</v>
      </c>
      <c r="B257" s="507" t="s">
        <v>744</v>
      </c>
      <c r="C257" s="509" t="s">
        <v>9</v>
      </c>
      <c r="D257" s="510">
        <v>5</v>
      </c>
      <c r="E257" s="603"/>
      <c r="F257" s="490"/>
    </row>
    <row r="258" spans="1:6" x14ac:dyDescent="0.25">
      <c r="A258" s="719" t="s">
        <v>1365</v>
      </c>
      <c r="B258" s="507" t="s">
        <v>745</v>
      </c>
      <c r="C258" s="509" t="s">
        <v>7</v>
      </c>
      <c r="D258" s="510">
        <v>110</v>
      </c>
      <c r="E258" s="603"/>
      <c r="F258" s="490"/>
    </row>
    <row r="259" spans="1:6" x14ac:dyDescent="0.25">
      <c r="A259" s="719" t="s">
        <v>1366</v>
      </c>
      <c r="B259" s="507" t="s">
        <v>828</v>
      </c>
      <c r="C259" s="509" t="s">
        <v>7</v>
      </c>
      <c r="D259" s="510">
        <v>110</v>
      </c>
      <c r="E259" s="603"/>
      <c r="F259" s="490"/>
    </row>
    <row r="260" spans="1:6" x14ac:dyDescent="0.25">
      <c r="A260" s="719" t="s">
        <v>1367</v>
      </c>
      <c r="B260" s="507" t="s">
        <v>829</v>
      </c>
      <c r="C260" s="509" t="s">
        <v>9</v>
      </c>
      <c r="D260" s="510">
        <v>100</v>
      </c>
      <c r="E260" s="603"/>
      <c r="F260" s="490"/>
    </row>
    <row r="261" spans="1:6" x14ac:dyDescent="0.25">
      <c r="A261" s="719" t="s">
        <v>1368</v>
      </c>
      <c r="B261" s="507" t="s">
        <v>830</v>
      </c>
      <c r="C261" s="509" t="s">
        <v>9</v>
      </c>
      <c r="D261" s="510">
        <v>100</v>
      </c>
      <c r="E261" s="603"/>
      <c r="F261" s="490"/>
    </row>
    <row r="262" spans="1:6" x14ac:dyDescent="0.25">
      <c r="A262" s="719" t="s">
        <v>1369</v>
      </c>
      <c r="B262" s="507" t="s">
        <v>831</v>
      </c>
      <c r="C262" s="509" t="s">
        <v>9</v>
      </c>
      <c r="D262" s="510">
        <v>300</v>
      </c>
      <c r="E262" s="603"/>
      <c r="F262" s="490"/>
    </row>
    <row r="263" spans="1:6" x14ac:dyDescent="0.25">
      <c r="A263" s="719" t="s">
        <v>1370</v>
      </c>
      <c r="B263" s="507" t="s">
        <v>832</v>
      </c>
      <c r="C263" s="509" t="s">
        <v>9</v>
      </c>
      <c r="D263" s="510">
        <v>300</v>
      </c>
      <c r="E263" s="603"/>
      <c r="F263" s="490"/>
    </row>
    <row r="264" spans="1:6" x14ac:dyDescent="0.25">
      <c r="A264" s="719" t="s">
        <v>1371</v>
      </c>
      <c r="B264" s="507" t="s">
        <v>833</v>
      </c>
      <c r="C264" s="509" t="s">
        <v>9</v>
      </c>
      <c r="D264" s="510">
        <v>600</v>
      </c>
      <c r="E264" s="603"/>
      <c r="F264" s="490"/>
    </row>
    <row r="265" spans="1:6" x14ac:dyDescent="0.25">
      <c r="A265" s="719" t="s">
        <v>1372</v>
      </c>
      <c r="B265" s="507" t="s">
        <v>834</v>
      </c>
      <c r="C265" s="509" t="s">
        <v>9</v>
      </c>
      <c r="D265" s="510">
        <v>600</v>
      </c>
      <c r="E265" s="603"/>
      <c r="F265" s="490"/>
    </row>
    <row r="266" spans="1:6" x14ac:dyDescent="0.25">
      <c r="A266" s="719" t="s">
        <v>1373</v>
      </c>
      <c r="B266" s="507" t="s">
        <v>746</v>
      </c>
      <c r="C266" s="509" t="s">
        <v>7</v>
      </c>
      <c r="D266" s="510">
        <v>60</v>
      </c>
      <c r="E266" s="603"/>
      <c r="F266" s="490"/>
    </row>
    <row r="267" spans="1:6" x14ac:dyDescent="0.25">
      <c r="A267" s="719" t="s">
        <v>1374</v>
      </c>
      <c r="B267" s="575" t="s">
        <v>835</v>
      </c>
      <c r="C267" s="524"/>
      <c r="D267" s="524"/>
      <c r="E267" s="603"/>
      <c r="F267" s="490"/>
    </row>
    <row r="268" spans="1:6" x14ac:dyDescent="0.25">
      <c r="A268" s="719" t="s">
        <v>1375</v>
      </c>
      <c r="B268" s="507" t="s">
        <v>732</v>
      </c>
      <c r="C268" s="509" t="s">
        <v>7</v>
      </c>
      <c r="D268" s="510">
        <v>120</v>
      </c>
      <c r="E268" s="603"/>
      <c r="F268" s="490"/>
    </row>
    <row r="269" spans="1:6" x14ac:dyDescent="0.25">
      <c r="A269" s="719" t="s">
        <v>1376</v>
      </c>
      <c r="B269" s="507" t="s">
        <v>735</v>
      </c>
      <c r="C269" s="509" t="s">
        <v>7</v>
      </c>
      <c r="D269" s="510">
        <v>120</v>
      </c>
      <c r="E269" s="603"/>
      <c r="F269" s="490"/>
    </row>
    <row r="270" spans="1:6" x14ac:dyDescent="0.25">
      <c r="A270" s="719" t="s">
        <v>1377</v>
      </c>
      <c r="B270" s="507" t="s">
        <v>741</v>
      </c>
      <c r="C270" s="509" t="s">
        <v>7</v>
      </c>
      <c r="D270" s="510">
        <v>120</v>
      </c>
      <c r="E270" s="603"/>
      <c r="F270" s="490"/>
    </row>
    <row r="271" spans="1:6" x14ac:dyDescent="0.25">
      <c r="A271" s="719" t="s">
        <v>1378</v>
      </c>
      <c r="B271" s="507" t="s">
        <v>836</v>
      </c>
      <c r="C271" s="509" t="s">
        <v>7</v>
      </c>
      <c r="D271" s="510">
        <v>120</v>
      </c>
      <c r="E271" s="603"/>
      <c r="F271" s="490"/>
    </row>
    <row r="272" spans="1:6" ht="16.5" thickBot="1" x14ac:dyDescent="0.3">
      <c r="A272" s="500"/>
      <c r="B272" s="501" t="s">
        <v>1526</v>
      </c>
      <c r="C272" s="502"/>
      <c r="D272" s="503"/>
      <c r="E272" s="504"/>
      <c r="F272" s="505"/>
    </row>
    <row r="273" spans="1:6" ht="16.5" thickBot="1" x14ac:dyDescent="0.3">
      <c r="A273" s="721"/>
      <c r="B273" s="722" t="s">
        <v>58</v>
      </c>
      <c r="C273" s="723" t="s">
        <v>1525</v>
      </c>
      <c r="D273" s="723" t="s">
        <v>16</v>
      </c>
      <c r="E273" s="724" t="s">
        <v>3</v>
      </c>
      <c r="F273" s="725" t="s">
        <v>56</v>
      </c>
    </row>
    <row r="274" spans="1:6" x14ac:dyDescent="0.25">
      <c r="A274" s="727" t="s">
        <v>1379</v>
      </c>
      <c r="B274" s="491" t="s">
        <v>747</v>
      </c>
      <c r="C274" s="511"/>
      <c r="D274" s="512"/>
      <c r="E274" s="489"/>
      <c r="F274" s="506"/>
    </row>
    <row r="275" spans="1:6" x14ac:dyDescent="0.25">
      <c r="A275" s="728" t="s">
        <v>1380</v>
      </c>
      <c r="B275" s="513" t="s">
        <v>748</v>
      </c>
      <c r="C275" s="907" t="s">
        <v>992</v>
      </c>
      <c r="D275" s="908"/>
      <c r="E275" s="908"/>
      <c r="F275" s="909"/>
    </row>
    <row r="276" spans="1:6" x14ac:dyDescent="0.25">
      <c r="A276" s="728" t="s">
        <v>1381</v>
      </c>
      <c r="B276" s="513" t="s">
        <v>837</v>
      </c>
      <c r="C276" s="907"/>
      <c r="D276" s="908"/>
      <c r="E276" s="908"/>
      <c r="F276" s="909"/>
    </row>
    <row r="277" spans="1:6" x14ac:dyDescent="0.25">
      <c r="A277" s="728" t="s">
        <v>1382</v>
      </c>
      <c r="B277" s="513" t="s">
        <v>749</v>
      </c>
      <c r="C277" s="907"/>
      <c r="D277" s="908"/>
      <c r="E277" s="908"/>
      <c r="F277" s="909"/>
    </row>
    <row r="278" spans="1:6" x14ac:dyDescent="0.25">
      <c r="A278" s="728" t="s">
        <v>1383</v>
      </c>
      <c r="B278" s="513" t="s">
        <v>750</v>
      </c>
      <c r="C278" s="907"/>
      <c r="D278" s="908"/>
      <c r="E278" s="908"/>
      <c r="F278" s="909"/>
    </row>
    <row r="279" spans="1:6" x14ac:dyDescent="0.25">
      <c r="A279" s="728" t="s">
        <v>1384</v>
      </c>
      <c r="B279" s="513" t="s">
        <v>751</v>
      </c>
      <c r="C279" s="907"/>
      <c r="D279" s="908"/>
      <c r="E279" s="908"/>
      <c r="F279" s="909"/>
    </row>
    <row r="280" spans="1:6" x14ac:dyDescent="0.25">
      <c r="A280" s="728" t="s">
        <v>1385</v>
      </c>
      <c r="B280" s="513" t="s">
        <v>752</v>
      </c>
      <c r="C280" s="907"/>
      <c r="D280" s="908"/>
      <c r="E280" s="908"/>
      <c r="F280" s="909"/>
    </row>
    <row r="281" spans="1:6" x14ac:dyDescent="0.25">
      <c r="A281" s="728" t="s">
        <v>1386</v>
      </c>
      <c r="B281" s="513" t="s">
        <v>753</v>
      </c>
      <c r="C281" s="907"/>
      <c r="D281" s="908"/>
      <c r="E281" s="908"/>
      <c r="F281" s="909"/>
    </row>
    <row r="282" spans="1:6" x14ac:dyDescent="0.25">
      <c r="A282" s="728" t="s">
        <v>1387</v>
      </c>
      <c r="B282" s="513" t="s">
        <v>838</v>
      </c>
      <c r="C282" s="514" t="s">
        <v>9</v>
      </c>
      <c r="D282" s="515"/>
      <c r="E282" s="499"/>
      <c r="F282" s="490"/>
    </row>
    <row r="283" spans="1:6" x14ac:dyDescent="0.25">
      <c r="A283" s="728" t="s">
        <v>1388</v>
      </c>
      <c r="B283" s="513" t="s">
        <v>754</v>
      </c>
      <c r="C283" s="514" t="s">
        <v>9</v>
      </c>
      <c r="D283" s="515"/>
      <c r="E283" s="499"/>
      <c r="F283" s="490"/>
    </row>
    <row r="284" spans="1:6" x14ac:dyDescent="0.25">
      <c r="A284" s="728" t="s">
        <v>1389</v>
      </c>
      <c r="B284" s="513" t="s">
        <v>755</v>
      </c>
      <c r="C284" s="910" t="s">
        <v>992</v>
      </c>
      <c r="D284" s="911"/>
      <c r="E284" s="911"/>
      <c r="F284" s="912"/>
    </row>
    <row r="285" spans="1:6" ht="16.5" thickBot="1" x14ac:dyDescent="0.3">
      <c r="A285" s="500"/>
      <c r="B285" s="501" t="s">
        <v>1527</v>
      </c>
      <c r="C285" s="502"/>
      <c r="D285" s="503"/>
      <c r="E285" s="504"/>
      <c r="F285" s="505"/>
    </row>
    <row r="286" spans="1:6" x14ac:dyDescent="0.25">
      <c r="A286" s="726" t="s">
        <v>1390</v>
      </c>
      <c r="B286" s="491" t="s">
        <v>756</v>
      </c>
      <c r="C286" s="511" t="s">
        <v>96</v>
      </c>
      <c r="D286" s="512">
        <v>1</v>
      </c>
      <c r="E286" s="489">
        <v>700000</v>
      </c>
      <c r="F286" s="506">
        <f>E286*D286</f>
        <v>700000</v>
      </c>
    </row>
    <row r="287" spans="1:6" ht="16.5" thickBot="1" x14ac:dyDescent="0.3">
      <c r="A287" s="500"/>
      <c r="B287" s="501" t="s">
        <v>1528</v>
      </c>
      <c r="C287" s="502"/>
      <c r="D287" s="503"/>
      <c r="E287" s="504">
        <f>SUM(F280:F285)</f>
        <v>0</v>
      </c>
      <c r="F287" s="505"/>
    </row>
    <row r="288" spans="1:6" x14ac:dyDescent="0.25">
      <c r="A288" s="727" t="s">
        <v>1391</v>
      </c>
      <c r="B288" s="491" t="s">
        <v>757</v>
      </c>
      <c r="C288" s="511"/>
      <c r="D288" s="512"/>
      <c r="E288" s="489"/>
      <c r="F288" s="506"/>
    </row>
    <row r="289" spans="1:6" x14ac:dyDescent="0.25">
      <c r="A289" s="728" t="s">
        <v>1392</v>
      </c>
      <c r="B289" s="516" t="s">
        <v>758</v>
      </c>
      <c r="C289" s="509" t="s">
        <v>15</v>
      </c>
      <c r="D289" s="510">
        <v>6</v>
      </c>
      <c r="E289" s="499"/>
      <c r="F289" s="490"/>
    </row>
    <row r="290" spans="1:6" x14ac:dyDescent="0.25">
      <c r="A290" s="728" t="s">
        <v>1393</v>
      </c>
      <c r="B290" s="497" t="s">
        <v>759</v>
      </c>
      <c r="C290" s="509" t="s">
        <v>15</v>
      </c>
      <c r="D290" s="509">
        <v>4</v>
      </c>
      <c r="E290" s="499"/>
      <c r="F290" s="490"/>
    </row>
    <row r="291" spans="1:6" x14ac:dyDescent="0.25">
      <c r="A291" s="727" t="s">
        <v>1394</v>
      </c>
      <c r="B291" s="517" t="s">
        <v>760</v>
      </c>
      <c r="C291" s="511"/>
      <c r="D291" s="512"/>
      <c r="E291" s="489"/>
      <c r="F291" s="490"/>
    </row>
    <row r="292" spans="1:6" x14ac:dyDescent="0.25">
      <c r="A292" s="728" t="s">
        <v>1395</v>
      </c>
      <c r="B292" s="497" t="s">
        <v>761</v>
      </c>
      <c r="C292" s="509" t="s">
        <v>27</v>
      </c>
      <c r="D292" s="510">
        <v>80</v>
      </c>
      <c r="E292" s="499"/>
      <c r="F292" s="490"/>
    </row>
    <row r="293" spans="1:6" x14ac:dyDescent="0.25">
      <c r="A293" s="728" t="s">
        <v>1396</v>
      </c>
      <c r="B293" s="497" t="s">
        <v>762</v>
      </c>
      <c r="C293" s="509" t="s">
        <v>27</v>
      </c>
      <c r="D293" s="510">
        <v>40</v>
      </c>
      <c r="E293" s="499"/>
      <c r="F293" s="490"/>
    </row>
    <row r="294" spans="1:6" x14ac:dyDescent="0.25">
      <c r="A294" s="728" t="s">
        <v>1397</v>
      </c>
      <c r="B294" s="497" t="s">
        <v>763</v>
      </c>
      <c r="C294" s="511" t="s">
        <v>15</v>
      </c>
      <c r="D294" s="512">
        <v>2</v>
      </c>
      <c r="E294" s="499"/>
      <c r="F294" s="490"/>
    </row>
    <row r="295" spans="1:6" x14ac:dyDescent="0.25">
      <c r="A295" s="728" t="s">
        <v>1398</v>
      </c>
      <c r="B295" s="507" t="s">
        <v>764</v>
      </c>
      <c r="C295" s="511" t="s">
        <v>15</v>
      </c>
      <c r="D295" s="488">
        <v>1</v>
      </c>
      <c r="E295" s="489"/>
      <c r="F295" s="506"/>
    </row>
    <row r="296" spans="1:6" ht="16.5" thickBot="1" x14ac:dyDescent="0.3">
      <c r="A296" s="500"/>
      <c r="B296" s="501" t="s">
        <v>1529</v>
      </c>
      <c r="C296" s="502"/>
      <c r="D296" s="503"/>
      <c r="E296" s="504"/>
      <c r="F296" s="505"/>
    </row>
    <row r="297" spans="1:6" x14ac:dyDescent="0.25">
      <c r="A297" s="726" t="s">
        <v>1399</v>
      </c>
      <c r="B297" s="491" t="s">
        <v>765</v>
      </c>
      <c r="C297" s="511"/>
      <c r="D297" s="512"/>
      <c r="E297" s="489"/>
      <c r="F297" s="506"/>
    </row>
    <row r="298" spans="1:6" x14ac:dyDescent="0.25">
      <c r="A298" s="728" t="s">
        <v>1400</v>
      </c>
      <c r="B298" s="518" t="s">
        <v>766</v>
      </c>
      <c r="C298" s="509" t="s">
        <v>15</v>
      </c>
      <c r="D298" s="510">
        <v>2</v>
      </c>
      <c r="E298" s="499"/>
      <c r="F298" s="490"/>
    </row>
    <row r="299" spans="1:6" ht="31.5" x14ac:dyDescent="0.25">
      <c r="A299" s="727" t="s">
        <v>1401</v>
      </c>
      <c r="B299" s="519" t="s">
        <v>767</v>
      </c>
      <c r="C299" s="511"/>
      <c r="D299" s="512"/>
      <c r="E299" s="489"/>
      <c r="F299" s="490"/>
    </row>
    <row r="300" spans="1:6" x14ac:dyDescent="0.25">
      <c r="A300" s="728" t="s">
        <v>1402</v>
      </c>
      <c r="B300" s="520" t="s">
        <v>768</v>
      </c>
      <c r="C300" s="509" t="s">
        <v>96</v>
      </c>
      <c r="D300" s="510">
        <v>1</v>
      </c>
      <c r="E300" s="499"/>
      <c r="F300" s="490"/>
    </row>
    <row r="301" spans="1:6" x14ac:dyDescent="0.25">
      <c r="A301" s="728" t="s">
        <v>1403</v>
      </c>
      <c r="B301" s="518" t="s">
        <v>769</v>
      </c>
      <c r="C301" s="509" t="s">
        <v>96</v>
      </c>
      <c r="D301" s="510">
        <v>1</v>
      </c>
      <c r="E301" s="499"/>
      <c r="F301" s="490"/>
    </row>
    <row r="302" spans="1:6" x14ac:dyDescent="0.25">
      <c r="A302" s="728" t="s">
        <v>1404</v>
      </c>
      <c r="B302" s="518" t="s">
        <v>770</v>
      </c>
      <c r="C302" s="509" t="s">
        <v>96</v>
      </c>
      <c r="D302" s="510">
        <v>1</v>
      </c>
      <c r="E302" s="499"/>
      <c r="F302" s="490"/>
    </row>
    <row r="303" spans="1:6" ht="16.5" thickBot="1" x14ac:dyDescent="0.3">
      <c r="A303" s="500"/>
      <c r="B303" s="521" t="s">
        <v>1530</v>
      </c>
      <c r="C303" s="502"/>
      <c r="D303" s="503"/>
      <c r="E303" s="504"/>
      <c r="F303" s="505"/>
    </row>
    <row r="304" spans="1:6" ht="16.5" thickBot="1" x14ac:dyDescent="0.3">
      <c r="A304" s="500"/>
      <c r="B304" s="577" t="s">
        <v>772</v>
      </c>
      <c r="C304" s="502"/>
      <c r="D304" s="503"/>
      <c r="E304" s="504"/>
      <c r="F304" s="570"/>
    </row>
    <row r="305" spans="1:7" ht="16.5" thickBot="1" x14ac:dyDescent="0.3">
      <c r="A305" s="539"/>
      <c r="B305" s="578"/>
      <c r="C305" s="579"/>
      <c r="D305" s="579"/>
      <c r="E305" s="580"/>
      <c r="F305" s="506"/>
    </row>
    <row r="306" spans="1:7" x14ac:dyDescent="0.25">
      <c r="A306" s="530"/>
      <c r="B306" s="531" t="s">
        <v>715</v>
      </c>
      <c r="C306" s="531"/>
      <c r="D306" s="531"/>
      <c r="E306" s="531"/>
      <c r="F306" s="532"/>
    </row>
    <row r="307" spans="1:7" ht="31.9" customHeight="1" x14ac:dyDescent="0.25">
      <c r="A307" s="727" t="s">
        <v>1405</v>
      </c>
      <c r="B307" s="718" t="s">
        <v>1531</v>
      </c>
      <c r="C307" s="487"/>
      <c r="D307" s="487"/>
      <c r="E307" s="489"/>
      <c r="F307" s="490"/>
      <c r="G307" s="434"/>
    </row>
    <row r="308" spans="1:7" x14ac:dyDescent="0.25">
      <c r="A308" s="727" t="s">
        <v>1406</v>
      </c>
      <c r="B308" s="522" t="s">
        <v>839</v>
      </c>
      <c r="C308" s="509"/>
      <c r="D308" s="510"/>
      <c r="E308" s="489"/>
      <c r="F308" s="490"/>
      <c r="G308" s="434"/>
    </row>
    <row r="309" spans="1:7" x14ac:dyDescent="0.25">
      <c r="A309" s="728" t="s">
        <v>1407</v>
      </c>
      <c r="B309" s="497" t="s">
        <v>826</v>
      </c>
      <c r="C309" s="498" t="s">
        <v>15</v>
      </c>
      <c r="D309" s="498">
        <v>3</v>
      </c>
      <c r="E309" s="499"/>
      <c r="F309" s="490"/>
      <c r="G309" s="434"/>
    </row>
    <row r="310" spans="1:7" x14ac:dyDescent="0.25">
      <c r="A310" s="728" t="s">
        <v>1408</v>
      </c>
      <c r="B310" s="497" t="s">
        <v>827</v>
      </c>
      <c r="C310" s="498" t="s">
        <v>15</v>
      </c>
      <c r="D310" s="498">
        <v>9</v>
      </c>
      <c r="E310" s="499"/>
      <c r="F310" s="490"/>
      <c r="G310" s="434"/>
    </row>
    <row r="311" spans="1:7" x14ac:dyDescent="0.25">
      <c r="A311" s="728" t="s">
        <v>1409</v>
      </c>
      <c r="B311" s="497" t="s">
        <v>840</v>
      </c>
      <c r="C311" s="498" t="s">
        <v>15</v>
      </c>
      <c r="D311" s="498">
        <v>6</v>
      </c>
      <c r="E311" s="499"/>
      <c r="F311" s="490"/>
      <c r="G311" s="434"/>
    </row>
    <row r="312" spans="1:7" x14ac:dyDescent="0.25">
      <c r="A312" s="727" t="s">
        <v>1410</v>
      </c>
      <c r="B312" s="522" t="s">
        <v>841</v>
      </c>
      <c r="C312" s="509"/>
      <c r="D312" s="510"/>
      <c r="E312" s="489"/>
      <c r="F312" s="490"/>
      <c r="G312" s="581"/>
    </row>
    <row r="313" spans="1:7" x14ac:dyDescent="0.25">
      <c r="A313" s="728" t="s">
        <v>1411</v>
      </c>
      <c r="B313" s="389" t="s">
        <v>777</v>
      </c>
      <c r="C313" s="498" t="s">
        <v>15</v>
      </c>
      <c r="D313" s="498">
        <v>2</v>
      </c>
      <c r="E313" s="582"/>
      <c r="F313" s="523"/>
      <c r="G313" s="434"/>
    </row>
    <row r="314" spans="1:7" ht="16.5" thickBot="1" x14ac:dyDescent="0.3">
      <c r="A314" s="500"/>
      <c r="B314" s="501" t="s">
        <v>1532</v>
      </c>
      <c r="C314" s="502"/>
      <c r="D314" s="502"/>
      <c r="E314" s="529"/>
      <c r="F314" s="505"/>
      <c r="G314" s="434"/>
    </row>
    <row r="315" spans="1:7" x14ac:dyDescent="0.25">
      <c r="A315" s="726" t="s">
        <v>1412</v>
      </c>
      <c r="B315" s="491" t="s">
        <v>773</v>
      </c>
      <c r="C315" s="508"/>
      <c r="D315" s="508"/>
      <c r="E315" s="489"/>
      <c r="F315" s="506"/>
      <c r="G315" s="434"/>
    </row>
    <row r="316" spans="1:7" x14ac:dyDescent="0.25">
      <c r="A316" s="728" t="s">
        <v>1413</v>
      </c>
      <c r="B316" s="507" t="s">
        <v>732</v>
      </c>
      <c r="C316" s="509" t="s">
        <v>7</v>
      </c>
      <c r="D316" s="510">
        <v>216</v>
      </c>
      <c r="E316" s="499"/>
      <c r="F316" s="490"/>
      <c r="G316" s="434"/>
    </row>
    <row r="317" spans="1:7" x14ac:dyDescent="0.25">
      <c r="A317" s="728" t="s">
        <v>1414</v>
      </c>
      <c r="B317" s="507" t="s">
        <v>735</v>
      </c>
      <c r="C317" s="509" t="s">
        <v>7</v>
      </c>
      <c r="D317" s="510">
        <v>216</v>
      </c>
      <c r="E317" s="499"/>
      <c r="F317" s="490"/>
      <c r="G317" s="434"/>
    </row>
    <row r="318" spans="1:7" x14ac:dyDescent="0.25">
      <c r="A318" s="728" t="s">
        <v>1415</v>
      </c>
      <c r="B318" s="507" t="s">
        <v>733</v>
      </c>
      <c r="C318" s="509" t="s">
        <v>7</v>
      </c>
      <c r="D318" s="510">
        <v>24</v>
      </c>
      <c r="E318" s="499"/>
      <c r="F318" s="490"/>
      <c r="G318" s="434"/>
    </row>
    <row r="319" spans="1:7" x14ac:dyDescent="0.25">
      <c r="A319" s="728" t="s">
        <v>1416</v>
      </c>
      <c r="B319" s="507" t="s">
        <v>737</v>
      </c>
      <c r="C319" s="509" t="s">
        <v>7</v>
      </c>
      <c r="D319" s="510">
        <v>24</v>
      </c>
      <c r="E319" s="499"/>
      <c r="F319" s="490"/>
      <c r="G319" s="434"/>
    </row>
    <row r="320" spans="1:7" x14ac:dyDescent="0.25">
      <c r="A320" s="728" t="s">
        <v>1417</v>
      </c>
      <c r="B320" s="507" t="s">
        <v>836</v>
      </c>
      <c r="C320" s="509" t="s">
        <v>7</v>
      </c>
      <c r="D320" s="510">
        <v>216</v>
      </c>
      <c r="E320" s="499"/>
      <c r="F320" s="490"/>
      <c r="G320" s="434"/>
    </row>
    <row r="321" spans="1:7" x14ac:dyDescent="0.25">
      <c r="A321" s="728" t="s">
        <v>1418</v>
      </c>
      <c r="B321" s="507" t="s">
        <v>741</v>
      </c>
      <c r="C321" s="509" t="s">
        <v>7</v>
      </c>
      <c r="D321" s="510">
        <v>216</v>
      </c>
      <c r="E321" s="499"/>
      <c r="F321" s="490"/>
      <c r="G321" s="434"/>
    </row>
    <row r="322" spans="1:7" x14ac:dyDescent="0.25">
      <c r="A322" s="728" t="s">
        <v>1419</v>
      </c>
      <c r="B322" s="507" t="s">
        <v>742</v>
      </c>
      <c r="C322" s="509" t="s">
        <v>7</v>
      </c>
      <c r="D322" s="510">
        <v>24</v>
      </c>
      <c r="E322" s="499"/>
      <c r="F322" s="490"/>
      <c r="G322" s="434"/>
    </row>
    <row r="323" spans="1:7" x14ac:dyDescent="0.25">
      <c r="A323" s="728" t="s">
        <v>1420</v>
      </c>
      <c r="B323" s="507" t="s">
        <v>774</v>
      </c>
      <c r="C323" s="509" t="s">
        <v>7</v>
      </c>
      <c r="D323" s="510">
        <v>24</v>
      </c>
      <c r="E323" s="499"/>
      <c r="F323" s="490"/>
      <c r="G323" s="434"/>
    </row>
    <row r="324" spans="1:7" x14ac:dyDescent="0.25">
      <c r="A324" s="728" t="s">
        <v>1421</v>
      </c>
      <c r="B324" s="507" t="s">
        <v>743</v>
      </c>
      <c r="C324" s="509" t="s">
        <v>9</v>
      </c>
      <c r="D324" s="510">
        <v>5</v>
      </c>
      <c r="E324" s="499"/>
      <c r="F324" s="490"/>
      <c r="G324" s="434"/>
    </row>
    <row r="325" spans="1:7" x14ac:dyDescent="0.25">
      <c r="A325" s="728" t="s">
        <v>1422</v>
      </c>
      <c r="B325" s="507" t="s">
        <v>744</v>
      </c>
      <c r="C325" s="509" t="s">
        <v>9</v>
      </c>
      <c r="D325" s="510">
        <v>2</v>
      </c>
      <c r="E325" s="499"/>
      <c r="F325" s="490"/>
      <c r="G325" s="434"/>
    </row>
    <row r="326" spans="1:7" x14ac:dyDescent="0.25">
      <c r="A326" s="728" t="s">
        <v>1423</v>
      </c>
      <c r="B326" s="507" t="s">
        <v>745</v>
      </c>
      <c r="C326" s="509" t="s">
        <v>7</v>
      </c>
      <c r="D326" s="510">
        <v>216</v>
      </c>
      <c r="E326" s="499"/>
      <c r="F326" s="490"/>
      <c r="G326" s="434"/>
    </row>
    <row r="327" spans="1:7" x14ac:dyDescent="0.25">
      <c r="A327" s="728" t="s">
        <v>1424</v>
      </c>
      <c r="B327" s="507" t="s">
        <v>828</v>
      </c>
      <c r="C327" s="509" t="s">
        <v>7</v>
      </c>
      <c r="D327" s="510">
        <v>240</v>
      </c>
      <c r="E327" s="499"/>
      <c r="F327" s="490"/>
      <c r="G327" s="434"/>
    </row>
    <row r="328" spans="1:7" x14ac:dyDescent="0.25">
      <c r="A328" s="728" t="s">
        <v>1425</v>
      </c>
      <c r="B328" s="507" t="s">
        <v>842</v>
      </c>
      <c r="C328" s="509" t="s">
        <v>9</v>
      </c>
      <c r="D328" s="510">
        <v>216</v>
      </c>
      <c r="E328" s="499"/>
      <c r="F328" s="490"/>
      <c r="G328" s="434"/>
    </row>
    <row r="329" spans="1:7" x14ac:dyDescent="0.25">
      <c r="A329" s="728" t="s">
        <v>1426</v>
      </c>
      <c r="B329" s="507" t="s">
        <v>843</v>
      </c>
      <c r="C329" s="509" t="s">
        <v>9</v>
      </c>
      <c r="D329" s="510">
        <v>240</v>
      </c>
      <c r="E329" s="499"/>
      <c r="F329" s="490"/>
      <c r="G329" s="434"/>
    </row>
    <row r="330" spans="1:7" x14ac:dyDescent="0.25">
      <c r="A330" s="728" t="s">
        <v>1427</v>
      </c>
      <c r="B330" s="507" t="s">
        <v>831</v>
      </c>
      <c r="C330" s="509" t="s">
        <v>9</v>
      </c>
      <c r="D330" s="510">
        <v>300</v>
      </c>
      <c r="E330" s="499"/>
      <c r="F330" s="490"/>
      <c r="G330" s="434"/>
    </row>
    <row r="331" spans="1:7" x14ac:dyDescent="0.25">
      <c r="A331" s="728" t="s">
        <v>1428</v>
      </c>
      <c r="B331" s="507" t="s">
        <v>832</v>
      </c>
      <c r="C331" s="509" t="s">
        <v>9</v>
      </c>
      <c r="D331" s="510">
        <v>500</v>
      </c>
      <c r="E331" s="499"/>
      <c r="F331" s="490"/>
      <c r="G331" s="434"/>
    </row>
    <row r="332" spans="1:7" x14ac:dyDescent="0.25">
      <c r="A332" s="728" t="s">
        <v>1429</v>
      </c>
      <c r="B332" s="507" t="s">
        <v>833</v>
      </c>
      <c r="C332" s="509" t="s">
        <v>9</v>
      </c>
      <c r="D332" s="510">
        <v>1200</v>
      </c>
      <c r="E332" s="499"/>
      <c r="F332" s="490"/>
      <c r="G332" s="434"/>
    </row>
    <row r="333" spans="1:7" x14ac:dyDescent="0.25">
      <c r="A333" s="728" t="s">
        <v>1430</v>
      </c>
      <c r="B333" s="507" t="s">
        <v>834</v>
      </c>
      <c r="C333" s="509" t="s">
        <v>9</v>
      </c>
      <c r="D333" s="510">
        <v>1200</v>
      </c>
      <c r="E333" s="499"/>
      <c r="F333" s="490"/>
      <c r="G333" s="434"/>
    </row>
    <row r="334" spans="1:7" x14ac:dyDescent="0.25">
      <c r="A334" s="728" t="s">
        <v>1431</v>
      </c>
      <c r="B334" s="507" t="s">
        <v>746</v>
      </c>
      <c r="C334" s="509" t="s">
        <v>7</v>
      </c>
      <c r="D334" s="510">
        <v>50</v>
      </c>
      <c r="E334" s="499"/>
      <c r="F334" s="490"/>
      <c r="G334" s="434"/>
    </row>
    <row r="335" spans="1:7" ht="16.5" thickBot="1" x14ac:dyDescent="0.3">
      <c r="A335" s="500"/>
      <c r="B335" s="501" t="s">
        <v>1533</v>
      </c>
      <c r="C335" s="502"/>
      <c r="D335" s="502"/>
      <c r="E335" s="529"/>
      <c r="F335" s="505"/>
      <c r="G335" s="434"/>
    </row>
    <row r="336" spans="1:7" ht="16.5" thickBot="1" x14ac:dyDescent="0.3">
      <c r="A336" s="721"/>
      <c r="B336" s="722" t="s">
        <v>58</v>
      </c>
      <c r="C336" s="723" t="s">
        <v>1525</v>
      </c>
      <c r="D336" s="723" t="s">
        <v>16</v>
      </c>
      <c r="E336" s="724" t="s">
        <v>3</v>
      </c>
      <c r="F336" s="725" t="s">
        <v>56</v>
      </c>
      <c r="G336" s="434"/>
    </row>
    <row r="337" spans="1:7" x14ac:dyDescent="0.25">
      <c r="A337" s="726" t="s">
        <v>1432</v>
      </c>
      <c r="B337" s="491" t="s">
        <v>775</v>
      </c>
      <c r="C337" s="511"/>
      <c r="D337" s="511"/>
      <c r="E337" s="489"/>
      <c r="F337" s="506"/>
      <c r="G337" s="434"/>
    </row>
    <row r="338" spans="1:7" x14ac:dyDescent="0.25">
      <c r="A338" s="728" t="s">
        <v>1433</v>
      </c>
      <c r="B338" s="513" t="s">
        <v>844</v>
      </c>
      <c r="C338" s="913" t="s">
        <v>992</v>
      </c>
      <c r="D338" s="913"/>
      <c r="E338" s="913"/>
      <c r="F338" s="913"/>
      <c r="G338" s="434"/>
    </row>
    <row r="339" spans="1:7" x14ac:dyDescent="0.25">
      <c r="A339" s="728" t="s">
        <v>1434</v>
      </c>
      <c r="B339" s="513" t="s">
        <v>750</v>
      </c>
      <c r="C339" s="913"/>
      <c r="D339" s="913"/>
      <c r="E339" s="913"/>
      <c r="F339" s="913"/>
      <c r="G339" s="434"/>
    </row>
    <row r="340" spans="1:7" x14ac:dyDescent="0.25">
      <c r="A340" s="728" t="s">
        <v>1435</v>
      </c>
      <c r="B340" s="513" t="s">
        <v>751</v>
      </c>
      <c r="C340" s="913"/>
      <c r="D340" s="913"/>
      <c r="E340" s="913"/>
      <c r="F340" s="913"/>
      <c r="G340" s="434"/>
    </row>
    <row r="341" spans="1:7" x14ac:dyDescent="0.25">
      <c r="A341" s="728" t="s">
        <v>1436</v>
      </c>
      <c r="B341" s="513" t="s">
        <v>845</v>
      </c>
      <c r="C341" s="913"/>
      <c r="D341" s="913"/>
      <c r="E341" s="913"/>
      <c r="F341" s="913"/>
      <c r="G341" s="434"/>
    </row>
    <row r="342" spans="1:7" x14ac:dyDescent="0.25">
      <c r="A342" s="728" t="s">
        <v>1437</v>
      </c>
      <c r="B342" s="513" t="s">
        <v>753</v>
      </c>
      <c r="C342" s="913"/>
      <c r="D342" s="913"/>
      <c r="E342" s="913"/>
      <c r="F342" s="913"/>
      <c r="G342" s="434"/>
    </row>
    <row r="343" spans="1:7" x14ac:dyDescent="0.25">
      <c r="A343" s="728" t="s">
        <v>1438</v>
      </c>
      <c r="B343" s="513" t="s">
        <v>838</v>
      </c>
      <c r="C343" s="514" t="s">
        <v>9</v>
      </c>
      <c r="D343" s="515">
        <v>18</v>
      </c>
      <c r="E343" s="499"/>
      <c r="F343" s="490"/>
      <c r="G343" s="434"/>
    </row>
    <row r="344" spans="1:7" x14ac:dyDescent="0.25">
      <c r="A344" s="728" t="s">
        <v>1439</v>
      </c>
      <c r="B344" s="513" t="s">
        <v>846</v>
      </c>
      <c r="C344" s="514" t="s">
        <v>9</v>
      </c>
      <c r="D344" s="515">
        <v>18</v>
      </c>
      <c r="E344" s="499"/>
      <c r="F344" s="490"/>
      <c r="G344" s="434"/>
    </row>
    <row r="345" spans="1:7" x14ac:dyDescent="0.25">
      <c r="A345" s="728" t="s">
        <v>1440</v>
      </c>
      <c r="B345" s="513" t="s">
        <v>755</v>
      </c>
      <c r="C345" s="914" t="s">
        <v>992</v>
      </c>
      <c r="D345" s="914"/>
      <c r="E345" s="914"/>
      <c r="F345" s="914"/>
      <c r="G345" s="434"/>
    </row>
    <row r="346" spans="1:7" ht="16.5" thickBot="1" x14ac:dyDescent="0.3">
      <c r="A346" s="500"/>
      <c r="B346" s="501" t="s">
        <v>1534</v>
      </c>
      <c r="C346" s="502"/>
      <c r="D346" s="502"/>
      <c r="E346" s="529"/>
      <c r="F346" s="505"/>
      <c r="G346" s="434"/>
    </row>
    <row r="347" spans="1:7" x14ac:dyDescent="0.25">
      <c r="A347" s="485" t="s">
        <v>1441</v>
      </c>
      <c r="B347" s="491" t="s">
        <v>756</v>
      </c>
      <c r="C347" s="511" t="s">
        <v>96</v>
      </c>
      <c r="D347" s="511">
        <v>1</v>
      </c>
      <c r="E347" s="489"/>
      <c r="F347" s="506"/>
      <c r="G347" s="434"/>
    </row>
    <row r="348" spans="1:7" ht="16.5" thickBot="1" x14ac:dyDescent="0.3">
      <c r="A348" s="500"/>
      <c r="B348" s="501" t="s">
        <v>1535</v>
      </c>
      <c r="C348" s="502"/>
      <c r="D348" s="502"/>
      <c r="E348" s="529"/>
      <c r="F348" s="505"/>
      <c r="G348" s="581"/>
    </row>
    <row r="349" spans="1:7" x14ac:dyDescent="0.25">
      <c r="A349" s="726" t="s">
        <v>1442</v>
      </c>
      <c r="B349" s="491" t="s">
        <v>765</v>
      </c>
      <c r="C349" s="509" t="s">
        <v>96</v>
      </c>
      <c r="D349" s="509"/>
      <c r="E349" s="489"/>
      <c r="F349" s="506"/>
      <c r="G349" s="434"/>
    </row>
    <row r="350" spans="1:7" x14ac:dyDescent="0.25">
      <c r="A350" s="728" t="s">
        <v>1443</v>
      </c>
      <c r="B350" s="518" t="s">
        <v>776</v>
      </c>
      <c r="C350" s="511" t="s">
        <v>15</v>
      </c>
      <c r="D350" s="511">
        <v>2</v>
      </c>
      <c r="E350" s="499"/>
      <c r="F350" s="490"/>
      <c r="G350" s="434"/>
    </row>
    <row r="351" spans="1:7" ht="31.5" x14ac:dyDescent="0.25">
      <c r="A351" s="727" t="s">
        <v>1444</v>
      </c>
      <c r="B351" s="519" t="s">
        <v>767</v>
      </c>
      <c r="C351" s="511" t="s">
        <v>96</v>
      </c>
      <c r="D351" s="512"/>
      <c r="E351" s="489"/>
      <c r="F351" s="490"/>
      <c r="G351" s="434"/>
    </row>
    <row r="352" spans="1:7" x14ac:dyDescent="0.25">
      <c r="A352" s="728" t="s">
        <v>1445</v>
      </c>
      <c r="B352" s="520" t="s">
        <v>768</v>
      </c>
      <c r="C352" s="509" t="s">
        <v>96</v>
      </c>
      <c r="D352" s="509">
        <v>1</v>
      </c>
      <c r="E352" s="499"/>
      <c r="F352" s="490"/>
      <c r="G352" s="434"/>
    </row>
    <row r="353" spans="1:7" x14ac:dyDescent="0.25">
      <c r="A353" s="728" t="s">
        <v>1446</v>
      </c>
      <c r="B353" s="518" t="s">
        <v>769</v>
      </c>
      <c r="C353" s="509" t="s">
        <v>96</v>
      </c>
      <c r="D353" s="509">
        <v>1</v>
      </c>
      <c r="E353" s="499"/>
      <c r="F353" s="490"/>
      <c r="G353" s="434"/>
    </row>
    <row r="354" spans="1:7" x14ac:dyDescent="0.25">
      <c r="A354" s="728" t="s">
        <v>1447</v>
      </c>
      <c r="B354" s="518" t="s">
        <v>770</v>
      </c>
      <c r="C354" s="509" t="s">
        <v>96</v>
      </c>
      <c r="D354" s="509">
        <v>1</v>
      </c>
      <c r="E354" s="499"/>
      <c r="F354" s="490"/>
      <c r="G354" s="581"/>
    </row>
    <row r="355" spans="1:7" ht="16.5" thickBot="1" x14ac:dyDescent="0.3">
      <c r="A355" s="500"/>
      <c r="B355" s="521" t="s">
        <v>1536</v>
      </c>
      <c r="C355" s="502"/>
      <c r="D355" s="503"/>
      <c r="E355" s="504"/>
      <c r="F355" s="505"/>
      <c r="G355" s="580"/>
    </row>
    <row r="356" spans="1:7" x14ac:dyDescent="0.25">
      <c r="A356" s="525"/>
      <c r="B356" s="528" t="s">
        <v>778</v>
      </c>
      <c r="C356" s="526"/>
      <c r="D356" s="476"/>
      <c r="E356" s="527"/>
      <c r="F356" s="478"/>
    </row>
    <row r="357" spans="1:7" ht="16.5" thickBot="1" x14ac:dyDescent="0.3">
      <c r="A357" s="533"/>
      <c r="B357" s="534"/>
      <c r="C357" s="535"/>
      <c r="D357" s="536"/>
      <c r="E357" s="537"/>
      <c r="F357" s="538"/>
    </row>
    <row r="358" spans="1:7" x14ac:dyDescent="0.25">
      <c r="A358" s="530"/>
      <c r="B358" s="531" t="s">
        <v>716</v>
      </c>
      <c r="C358" s="531"/>
      <c r="D358" s="531"/>
      <c r="E358" s="531"/>
      <c r="F358" s="532"/>
    </row>
    <row r="359" spans="1:7" ht="31.5" x14ac:dyDescent="0.25">
      <c r="A359" s="727" t="s">
        <v>1448</v>
      </c>
      <c r="B359" s="718" t="s">
        <v>1537</v>
      </c>
      <c r="C359" s="487"/>
      <c r="D359" s="487"/>
      <c r="E359" s="489"/>
      <c r="F359" s="490"/>
    </row>
    <row r="360" spans="1:7" x14ac:dyDescent="0.25">
      <c r="A360" s="727" t="s">
        <v>1449</v>
      </c>
      <c r="B360" s="522" t="s">
        <v>839</v>
      </c>
      <c r="C360" s="509"/>
      <c r="D360" s="510"/>
      <c r="E360" s="489"/>
      <c r="F360" s="490"/>
    </row>
    <row r="361" spans="1:7" x14ac:dyDescent="0.25">
      <c r="A361" s="728" t="s">
        <v>1450</v>
      </c>
      <c r="B361" s="497" t="s">
        <v>847</v>
      </c>
      <c r="C361" s="498" t="s">
        <v>15</v>
      </c>
      <c r="D361" s="498">
        <v>2</v>
      </c>
      <c r="E361" s="499"/>
      <c r="F361" s="490"/>
    </row>
    <row r="362" spans="1:7" x14ac:dyDescent="0.25">
      <c r="A362" s="728" t="s">
        <v>1451</v>
      </c>
      <c r="B362" s="497" t="s">
        <v>826</v>
      </c>
      <c r="C362" s="498" t="s">
        <v>15</v>
      </c>
      <c r="D362" s="498">
        <v>5</v>
      </c>
      <c r="E362" s="499"/>
      <c r="F362" s="490"/>
    </row>
    <row r="363" spans="1:7" x14ac:dyDescent="0.25">
      <c r="A363" s="728" t="s">
        <v>1452</v>
      </c>
      <c r="B363" s="497" t="s">
        <v>827</v>
      </c>
      <c r="C363" s="498" t="s">
        <v>15</v>
      </c>
      <c r="D363" s="498">
        <v>10</v>
      </c>
      <c r="E363" s="499"/>
      <c r="F363" s="490"/>
    </row>
    <row r="364" spans="1:7" x14ac:dyDescent="0.25">
      <c r="A364" s="728" t="s">
        <v>1453</v>
      </c>
      <c r="B364" s="497" t="s">
        <v>848</v>
      </c>
      <c r="C364" s="498" t="s">
        <v>15</v>
      </c>
      <c r="D364" s="498">
        <v>2</v>
      </c>
      <c r="E364" s="499"/>
      <c r="F364" s="490"/>
    </row>
    <row r="365" spans="1:7" ht="16.5" thickBot="1" x14ac:dyDescent="0.3">
      <c r="A365" s="500"/>
      <c r="B365" s="501" t="s">
        <v>1538</v>
      </c>
      <c r="C365" s="502"/>
      <c r="D365" s="502"/>
      <c r="E365" s="529"/>
      <c r="F365" s="505"/>
    </row>
    <row r="366" spans="1:7" x14ac:dyDescent="0.25">
      <c r="A366" s="726" t="s">
        <v>1454</v>
      </c>
      <c r="B366" s="491" t="s">
        <v>773</v>
      </c>
      <c r="C366" s="508"/>
      <c r="D366" s="508"/>
      <c r="E366" s="489"/>
      <c r="F366" s="506"/>
    </row>
    <row r="367" spans="1:7" x14ac:dyDescent="0.25">
      <c r="A367" s="728" t="s">
        <v>1455</v>
      </c>
      <c r="B367" s="507" t="s">
        <v>732</v>
      </c>
      <c r="C367" s="509" t="s">
        <v>7</v>
      </c>
      <c r="D367" s="510">
        <v>135</v>
      </c>
      <c r="E367" s="499"/>
      <c r="F367" s="490"/>
    </row>
    <row r="368" spans="1:7" x14ac:dyDescent="0.25">
      <c r="A368" s="728" t="s">
        <v>1456</v>
      </c>
      <c r="B368" s="507" t="s">
        <v>735</v>
      </c>
      <c r="C368" s="509" t="s">
        <v>7</v>
      </c>
      <c r="D368" s="510">
        <v>135</v>
      </c>
      <c r="E368" s="499"/>
      <c r="F368" s="490"/>
    </row>
    <row r="369" spans="1:6" x14ac:dyDescent="0.25">
      <c r="A369" s="728" t="s">
        <v>1457</v>
      </c>
      <c r="B369" s="507" t="s">
        <v>733</v>
      </c>
      <c r="C369" s="509" t="s">
        <v>7</v>
      </c>
      <c r="D369" s="510">
        <v>18</v>
      </c>
      <c r="E369" s="499"/>
      <c r="F369" s="490"/>
    </row>
    <row r="370" spans="1:6" x14ac:dyDescent="0.25">
      <c r="A370" s="728" t="s">
        <v>1458</v>
      </c>
      <c r="B370" s="507" t="s">
        <v>737</v>
      </c>
      <c r="C370" s="509" t="s">
        <v>7</v>
      </c>
      <c r="D370" s="510">
        <v>18</v>
      </c>
      <c r="E370" s="499"/>
      <c r="F370" s="490"/>
    </row>
    <row r="371" spans="1:6" x14ac:dyDescent="0.25">
      <c r="A371" s="728" t="s">
        <v>1459</v>
      </c>
      <c r="B371" s="507" t="s">
        <v>836</v>
      </c>
      <c r="C371" s="509" t="s">
        <v>7</v>
      </c>
      <c r="D371" s="510">
        <v>136</v>
      </c>
      <c r="E371" s="499"/>
      <c r="F371" s="490"/>
    </row>
    <row r="372" spans="1:6" x14ac:dyDescent="0.25">
      <c r="A372" s="728" t="s">
        <v>1460</v>
      </c>
      <c r="B372" s="507" t="s">
        <v>741</v>
      </c>
      <c r="C372" s="509" t="s">
        <v>7</v>
      </c>
      <c r="D372" s="510">
        <v>136</v>
      </c>
      <c r="E372" s="499"/>
      <c r="F372" s="490"/>
    </row>
    <row r="373" spans="1:6" x14ac:dyDescent="0.25">
      <c r="A373" s="728" t="s">
        <v>1461</v>
      </c>
      <c r="B373" s="507" t="s">
        <v>742</v>
      </c>
      <c r="C373" s="509" t="s">
        <v>7</v>
      </c>
      <c r="D373" s="510">
        <v>20</v>
      </c>
      <c r="E373" s="499"/>
      <c r="F373" s="490"/>
    </row>
    <row r="374" spans="1:6" x14ac:dyDescent="0.25">
      <c r="A374" s="728" t="s">
        <v>1462</v>
      </c>
      <c r="B374" s="507" t="s">
        <v>774</v>
      </c>
      <c r="C374" s="509" t="s">
        <v>7</v>
      </c>
      <c r="D374" s="510">
        <v>20</v>
      </c>
      <c r="E374" s="499"/>
      <c r="F374" s="490"/>
    </row>
    <row r="375" spans="1:6" x14ac:dyDescent="0.25">
      <c r="A375" s="728" t="s">
        <v>1463</v>
      </c>
      <c r="B375" s="507" t="s">
        <v>743</v>
      </c>
      <c r="C375" s="509" t="s">
        <v>9</v>
      </c>
      <c r="D375" s="510">
        <v>5</v>
      </c>
      <c r="E375" s="499"/>
      <c r="F375" s="490"/>
    </row>
    <row r="376" spans="1:6" x14ac:dyDescent="0.25">
      <c r="A376" s="728" t="s">
        <v>1464</v>
      </c>
      <c r="B376" s="507" t="s">
        <v>744</v>
      </c>
      <c r="C376" s="509" t="s">
        <v>9</v>
      </c>
      <c r="D376" s="510">
        <v>2</v>
      </c>
      <c r="E376" s="499"/>
      <c r="F376" s="490"/>
    </row>
    <row r="377" spans="1:6" x14ac:dyDescent="0.25">
      <c r="A377" s="728" t="s">
        <v>1465</v>
      </c>
      <c r="B377" s="507" t="s">
        <v>745</v>
      </c>
      <c r="C377" s="509" t="s">
        <v>7</v>
      </c>
      <c r="D377" s="510">
        <v>135</v>
      </c>
      <c r="E377" s="499"/>
      <c r="F377" s="490"/>
    </row>
    <row r="378" spans="1:6" x14ac:dyDescent="0.25">
      <c r="A378" s="728" t="s">
        <v>1466</v>
      </c>
      <c r="B378" s="507" t="s">
        <v>828</v>
      </c>
      <c r="C378" s="509" t="s">
        <v>7</v>
      </c>
      <c r="D378" s="510">
        <v>180</v>
      </c>
      <c r="E378" s="499"/>
      <c r="F378" s="490"/>
    </row>
    <row r="379" spans="1:6" x14ac:dyDescent="0.25">
      <c r="A379" s="728" t="s">
        <v>1467</v>
      </c>
      <c r="B379" s="507" t="s">
        <v>842</v>
      </c>
      <c r="C379" s="509" t="s">
        <v>9</v>
      </c>
      <c r="D379" s="510">
        <v>135</v>
      </c>
      <c r="E379" s="499"/>
      <c r="F379" s="490"/>
    </row>
    <row r="380" spans="1:6" x14ac:dyDescent="0.25">
      <c r="A380" s="728" t="s">
        <v>1468</v>
      </c>
      <c r="B380" s="507" t="s">
        <v>843</v>
      </c>
      <c r="C380" s="509" t="s">
        <v>9</v>
      </c>
      <c r="D380" s="510">
        <v>180</v>
      </c>
      <c r="E380" s="499"/>
      <c r="F380" s="490"/>
    </row>
    <row r="381" spans="1:6" x14ac:dyDescent="0.25">
      <c r="A381" s="728" t="s">
        <v>1469</v>
      </c>
      <c r="B381" s="507" t="s">
        <v>831</v>
      </c>
      <c r="C381" s="509" t="s">
        <v>9</v>
      </c>
      <c r="D381" s="510">
        <v>300</v>
      </c>
      <c r="E381" s="499"/>
      <c r="F381" s="490"/>
    </row>
    <row r="382" spans="1:6" x14ac:dyDescent="0.25">
      <c r="A382" s="728" t="s">
        <v>1470</v>
      </c>
      <c r="B382" s="507" t="s">
        <v>832</v>
      </c>
      <c r="C382" s="509" t="s">
        <v>9</v>
      </c>
      <c r="D382" s="510">
        <v>350</v>
      </c>
      <c r="E382" s="499"/>
      <c r="F382" s="490"/>
    </row>
    <row r="383" spans="1:6" x14ac:dyDescent="0.25">
      <c r="A383" s="728" t="s">
        <v>1471</v>
      </c>
      <c r="B383" s="507" t="s">
        <v>833</v>
      </c>
      <c r="C383" s="509" t="s">
        <v>9</v>
      </c>
      <c r="D383" s="510">
        <v>1200</v>
      </c>
      <c r="E383" s="499"/>
      <c r="F383" s="490"/>
    </row>
    <row r="384" spans="1:6" x14ac:dyDescent="0.25">
      <c r="A384" s="728" t="s">
        <v>1472</v>
      </c>
      <c r="B384" s="507" t="s">
        <v>834</v>
      </c>
      <c r="C384" s="509" t="s">
        <v>9</v>
      </c>
      <c r="D384" s="510">
        <v>1200</v>
      </c>
      <c r="E384" s="499"/>
      <c r="F384" s="490"/>
    </row>
    <row r="385" spans="1:6" x14ac:dyDescent="0.25">
      <c r="A385" s="728" t="s">
        <v>1473</v>
      </c>
      <c r="B385" s="507" t="s">
        <v>746</v>
      </c>
      <c r="C385" s="509" t="s">
        <v>7</v>
      </c>
      <c r="D385" s="510">
        <v>50</v>
      </c>
      <c r="E385" s="499"/>
      <c r="F385" s="490"/>
    </row>
    <row r="386" spans="1:6" ht="16.5" thickBot="1" x14ac:dyDescent="0.3">
      <c r="A386" s="500"/>
      <c r="B386" s="501" t="s">
        <v>1539</v>
      </c>
      <c r="C386" s="502"/>
      <c r="D386" s="502"/>
      <c r="E386" s="529"/>
      <c r="F386" s="505"/>
    </row>
    <row r="387" spans="1:6" ht="16.5" thickBot="1" x14ac:dyDescent="0.3">
      <c r="A387" s="721"/>
      <c r="B387" s="722" t="s">
        <v>58</v>
      </c>
      <c r="C387" s="723" t="s">
        <v>1525</v>
      </c>
      <c r="D387" s="723" t="s">
        <v>16</v>
      </c>
      <c r="E387" s="724" t="s">
        <v>3</v>
      </c>
      <c r="F387" s="725" t="s">
        <v>56</v>
      </c>
    </row>
    <row r="388" spans="1:6" x14ac:dyDescent="0.25">
      <c r="A388" s="726" t="s">
        <v>1474</v>
      </c>
      <c r="B388" s="491" t="s">
        <v>775</v>
      </c>
      <c r="C388" s="511"/>
      <c r="D388" s="511"/>
      <c r="E388" s="489"/>
      <c r="F388" s="506"/>
    </row>
    <row r="389" spans="1:6" x14ac:dyDescent="0.25">
      <c r="A389" s="728" t="s">
        <v>1475</v>
      </c>
      <c r="B389" s="513" t="s">
        <v>844</v>
      </c>
      <c r="C389" s="913" t="s">
        <v>992</v>
      </c>
      <c r="D389" s="913"/>
      <c r="E389" s="913"/>
      <c r="F389" s="913"/>
    </row>
    <row r="390" spans="1:6" x14ac:dyDescent="0.25">
      <c r="A390" s="728" t="s">
        <v>1476</v>
      </c>
      <c r="B390" s="513" t="s">
        <v>750</v>
      </c>
      <c r="C390" s="913"/>
      <c r="D390" s="913"/>
      <c r="E390" s="913"/>
      <c r="F390" s="913"/>
    </row>
    <row r="391" spans="1:6" x14ac:dyDescent="0.25">
      <c r="A391" s="728" t="s">
        <v>1477</v>
      </c>
      <c r="B391" s="513" t="s">
        <v>751</v>
      </c>
      <c r="C391" s="913"/>
      <c r="D391" s="913"/>
      <c r="E391" s="913"/>
      <c r="F391" s="913"/>
    </row>
    <row r="392" spans="1:6" x14ac:dyDescent="0.25">
      <c r="A392" s="728" t="s">
        <v>1478</v>
      </c>
      <c r="B392" s="513" t="s">
        <v>845</v>
      </c>
      <c r="C392" s="913"/>
      <c r="D392" s="913"/>
      <c r="E392" s="913"/>
      <c r="F392" s="913"/>
    </row>
    <row r="393" spans="1:6" x14ac:dyDescent="0.25">
      <c r="A393" s="728" t="s">
        <v>1479</v>
      </c>
      <c r="B393" s="513" t="s">
        <v>753</v>
      </c>
      <c r="C393" s="913"/>
      <c r="D393" s="913"/>
      <c r="E393" s="913"/>
      <c r="F393" s="913"/>
    </row>
    <row r="394" spans="1:6" x14ac:dyDescent="0.25">
      <c r="A394" s="728" t="s">
        <v>1480</v>
      </c>
      <c r="B394" s="513" t="s">
        <v>838</v>
      </c>
      <c r="C394" s="514" t="s">
        <v>9</v>
      </c>
      <c r="D394" s="515">
        <v>18</v>
      </c>
      <c r="E394" s="499"/>
      <c r="F394" s="490"/>
    </row>
    <row r="395" spans="1:6" x14ac:dyDescent="0.25">
      <c r="A395" s="728" t="s">
        <v>1481</v>
      </c>
      <c r="B395" s="513" t="s">
        <v>846</v>
      </c>
      <c r="C395" s="514" t="s">
        <v>9</v>
      </c>
      <c r="D395" s="515">
        <v>18</v>
      </c>
      <c r="E395" s="499"/>
      <c r="F395" s="490"/>
    </row>
    <row r="396" spans="1:6" x14ac:dyDescent="0.25">
      <c r="A396" s="728" t="s">
        <v>1482</v>
      </c>
      <c r="B396" s="513" t="s">
        <v>755</v>
      </c>
      <c r="C396" s="914" t="s">
        <v>992</v>
      </c>
      <c r="D396" s="914"/>
      <c r="E396" s="914"/>
      <c r="F396" s="914"/>
    </row>
    <row r="397" spans="1:6" x14ac:dyDescent="0.25">
      <c r="A397" s="729"/>
      <c r="B397" s="611"/>
      <c r="C397" s="514"/>
      <c r="D397" s="515"/>
      <c r="E397" s="499"/>
      <c r="F397" s="490"/>
    </row>
    <row r="398" spans="1:6" ht="16.5" thickBot="1" x14ac:dyDescent="0.3">
      <c r="A398" s="500"/>
      <c r="B398" s="501" t="s">
        <v>1540</v>
      </c>
      <c r="C398" s="502"/>
      <c r="D398" s="502"/>
      <c r="E398" s="529"/>
      <c r="F398" s="505"/>
    </row>
    <row r="399" spans="1:6" x14ac:dyDescent="0.25">
      <c r="A399" s="485" t="s">
        <v>1483</v>
      </c>
      <c r="B399" s="491" t="s">
        <v>756</v>
      </c>
      <c r="C399" s="511" t="s">
        <v>96</v>
      </c>
      <c r="D399" s="511">
        <v>1</v>
      </c>
      <c r="E399" s="489"/>
      <c r="F399" s="506"/>
    </row>
    <row r="400" spans="1:6" ht="16.5" thickBot="1" x14ac:dyDescent="0.3">
      <c r="A400" s="500"/>
      <c r="B400" s="501" t="s">
        <v>1541</v>
      </c>
      <c r="C400" s="502"/>
      <c r="D400" s="502"/>
      <c r="E400" s="529"/>
      <c r="F400" s="505"/>
    </row>
    <row r="401" spans="1:9" x14ac:dyDescent="0.25">
      <c r="A401" s="726" t="s">
        <v>1484</v>
      </c>
      <c r="B401" s="491" t="s">
        <v>765</v>
      </c>
      <c r="C401" s="509"/>
      <c r="D401" s="509"/>
      <c r="E401" s="489"/>
      <c r="F401" s="506"/>
    </row>
    <row r="402" spans="1:9" x14ac:dyDescent="0.25">
      <c r="A402" s="728" t="s">
        <v>1485</v>
      </c>
      <c r="B402" s="518" t="s">
        <v>776</v>
      </c>
      <c r="C402" s="511" t="s">
        <v>15</v>
      </c>
      <c r="D402" s="511">
        <v>2</v>
      </c>
      <c r="E402" s="499"/>
      <c r="F402" s="490"/>
    </row>
    <row r="403" spans="1:9" ht="31.5" x14ac:dyDescent="0.25">
      <c r="A403" s="727" t="s">
        <v>1486</v>
      </c>
      <c r="B403" s="519" t="s">
        <v>767</v>
      </c>
      <c r="C403" s="511"/>
      <c r="D403" s="512"/>
      <c r="E403" s="489"/>
      <c r="F403" s="490"/>
    </row>
    <row r="404" spans="1:9" x14ac:dyDescent="0.25">
      <c r="A404" s="728" t="s">
        <v>1487</v>
      </c>
      <c r="B404" s="520" t="s">
        <v>768</v>
      </c>
      <c r="C404" s="509" t="s">
        <v>96</v>
      </c>
      <c r="D404" s="509">
        <v>1</v>
      </c>
      <c r="E404" s="499"/>
      <c r="F404" s="490"/>
    </row>
    <row r="405" spans="1:9" x14ac:dyDescent="0.25">
      <c r="A405" s="728" t="s">
        <v>1488</v>
      </c>
      <c r="B405" s="518" t="s">
        <v>769</v>
      </c>
      <c r="C405" s="509" t="s">
        <v>96</v>
      </c>
      <c r="D405" s="509">
        <v>1</v>
      </c>
      <c r="E405" s="499"/>
      <c r="F405" s="490"/>
    </row>
    <row r="406" spans="1:9" x14ac:dyDescent="0.25">
      <c r="A406" s="728" t="s">
        <v>1489</v>
      </c>
      <c r="B406" s="518" t="s">
        <v>770</v>
      </c>
      <c r="C406" s="509" t="s">
        <v>96</v>
      </c>
      <c r="D406" s="509">
        <v>1</v>
      </c>
      <c r="E406" s="499"/>
      <c r="F406" s="490"/>
    </row>
    <row r="407" spans="1:9" ht="16.5" thickBot="1" x14ac:dyDescent="0.3">
      <c r="A407" s="500"/>
      <c r="B407" s="521" t="s">
        <v>1542</v>
      </c>
      <c r="C407" s="502"/>
      <c r="D407" s="503"/>
      <c r="E407" s="504"/>
      <c r="F407" s="505"/>
    </row>
    <row r="408" spans="1:9" x14ac:dyDescent="0.25">
      <c r="A408" s="525"/>
      <c r="B408" s="528" t="s">
        <v>779</v>
      </c>
      <c r="C408" s="526"/>
      <c r="D408" s="476"/>
      <c r="E408" s="527"/>
      <c r="F408" s="478"/>
    </row>
    <row r="409" spans="1:9" ht="16.5" thickBot="1" x14ac:dyDescent="0.3">
      <c r="A409" s="539"/>
      <c r="B409" s="540"/>
      <c r="C409" s="509"/>
      <c r="D409" s="510"/>
      <c r="E409" s="489"/>
      <c r="F409" s="506"/>
    </row>
    <row r="410" spans="1:9" x14ac:dyDescent="0.25">
      <c r="A410" s="469"/>
      <c r="B410" s="470" t="s">
        <v>50</v>
      </c>
      <c r="C410" s="471"/>
      <c r="D410" s="472"/>
      <c r="E410" s="473"/>
      <c r="F410" s="474"/>
    </row>
    <row r="411" spans="1:9" x14ac:dyDescent="0.25">
      <c r="A411" s="541"/>
      <c r="B411" s="475" t="s">
        <v>715</v>
      </c>
      <c r="C411" s="604"/>
      <c r="D411" s="476"/>
      <c r="E411" s="477"/>
      <c r="F411" s="478"/>
    </row>
    <row r="412" spans="1:9" x14ac:dyDescent="0.25">
      <c r="A412" s="541"/>
      <c r="B412" s="475" t="s">
        <v>716</v>
      </c>
      <c r="C412" s="604"/>
      <c r="D412" s="476"/>
      <c r="E412" s="477"/>
      <c r="F412" s="478"/>
    </row>
    <row r="413" spans="1:9" x14ac:dyDescent="0.25">
      <c r="A413" s="730"/>
      <c r="B413" s="479" t="s">
        <v>1543</v>
      </c>
      <c r="C413" s="480"/>
      <c r="D413" s="481"/>
      <c r="E413" s="482"/>
      <c r="F413" s="483"/>
    </row>
    <row r="414" spans="1:9" ht="18.75" x14ac:dyDescent="0.3">
      <c r="A414" s="915" t="s">
        <v>1544</v>
      </c>
      <c r="B414" s="915"/>
      <c r="C414" s="915"/>
      <c r="D414" s="915"/>
      <c r="E414" s="915"/>
      <c r="F414" s="916"/>
      <c r="I414" s="575"/>
    </row>
    <row r="415" spans="1:9" ht="18.75" x14ac:dyDescent="0.3">
      <c r="A415" s="739"/>
      <c r="B415" s="920" t="s">
        <v>1019</v>
      </c>
      <c r="C415" s="921"/>
      <c r="D415" s="921"/>
      <c r="E415" s="921"/>
      <c r="F415" s="922"/>
      <c r="I415" s="575"/>
    </row>
    <row r="416" spans="1:9" s="434" customFormat="1" ht="20.25" customHeight="1" x14ac:dyDescent="0.25">
      <c r="A416" s="740" t="s">
        <v>1545</v>
      </c>
      <c r="B416" s="618" t="s">
        <v>50</v>
      </c>
      <c r="C416" s="618"/>
      <c r="D416" s="620"/>
      <c r="E416" s="527"/>
      <c r="F416" s="619"/>
    </row>
    <row r="417" spans="1:8" s="617" customFormat="1" ht="15.75" customHeight="1" x14ac:dyDescent="0.25">
      <c r="A417" s="576" t="s">
        <v>1546</v>
      </c>
      <c r="B417" s="736" t="s">
        <v>975</v>
      </c>
      <c r="C417" s="737" t="s">
        <v>15</v>
      </c>
      <c r="D417" s="737">
        <v>10</v>
      </c>
      <c r="E417" s="738"/>
      <c r="F417" s="738"/>
    </row>
    <row r="418" spans="1:8" s="617" customFormat="1" ht="16.5" customHeight="1" x14ac:dyDescent="0.25">
      <c r="A418" s="576" t="s">
        <v>1547</v>
      </c>
      <c r="B418" s="543" t="s">
        <v>976</v>
      </c>
      <c r="C418" s="526" t="s">
        <v>15</v>
      </c>
      <c r="D418" s="526">
        <v>10</v>
      </c>
      <c r="E418" s="619"/>
      <c r="F418" s="619"/>
    </row>
    <row r="419" spans="1:8" s="617" customFormat="1" ht="16.5" customHeight="1" x14ac:dyDescent="0.25">
      <c r="A419" s="576" t="s">
        <v>1548</v>
      </c>
      <c r="B419" s="543" t="s">
        <v>977</v>
      </c>
      <c r="C419" s="526" t="s">
        <v>15</v>
      </c>
      <c r="D419" s="526">
        <v>10</v>
      </c>
      <c r="E419" s="619"/>
      <c r="F419" s="619"/>
    </row>
    <row r="420" spans="1:8" s="617" customFormat="1" ht="31.5" x14ac:dyDescent="0.25">
      <c r="A420" s="576" t="s">
        <v>1549</v>
      </c>
      <c r="B420" s="543" t="s">
        <v>978</v>
      </c>
      <c r="C420" s="526" t="s">
        <v>15</v>
      </c>
      <c r="D420" s="526">
        <v>2</v>
      </c>
      <c r="E420" s="619"/>
      <c r="F420" s="619"/>
    </row>
    <row r="421" spans="1:8" s="617" customFormat="1" ht="16.5" customHeight="1" x14ac:dyDescent="0.25">
      <c r="A421" s="576" t="s">
        <v>1550</v>
      </c>
      <c r="B421" s="543" t="s">
        <v>979</v>
      </c>
      <c r="C421" s="526" t="s">
        <v>15</v>
      </c>
      <c r="D421" s="526">
        <v>2</v>
      </c>
      <c r="E421" s="619"/>
      <c r="F421" s="619"/>
    </row>
    <row r="422" spans="1:8" s="617" customFormat="1" ht="16.5" customHeight="1" x14ac:dyDescent="0.25">
      <c r="A422" s="576" t="s">
        <v>1551</v>
      </c>
      <c r="B422" s="543" t="s">
        <v>1667</v>
      </c>
      <c r="C422" s="526" t="s">
        <v>15</v>
      </c>
      <c r="D422" s="526">
        <v>2</v>
      </c>
      <c r="E422" s="619"/>
      <c r="F422" s="619"/>
    </row>
    <row r="423" spans="1:8" s="617" customFormat="1" ht="16.5" customHeight="1" x14ac:dyDescent="0.25">
      <c r="A423" s="576" t="s">
        <v>1552</v>
      </c>
      <c r="B423" s="543" t="s">
        <v>980</v>
      </c>
      <c r="C423" s="526" t="s">
        <v>7</v>
      </c>
      <c r="D423" s="526">
        <v>15</v>
      </c>
      <c r="E423" s="619"/>
      <c r="F423" s="619"/>
    </row>
    <row r="424" spans="1:8" s="617" customFormat="1" ht="16.5" customHeight="1" x14ac:dyDescent="0.25">
      <c r="A424" s="576" t="s">
        <v>1553</v>
      </c>
      <c r="B424" s="543" t="s">
        <v>981</v>
      </c>
      <c r="C424" s="526" t="s">
        <v>7</v>
      </c>
      <c r="D424" s="526">
        <v>9</v>
      </c>
      <c r="E424" s="619"/>
      <c r="F424" s="619"/>
    </row>
    <row r="425" spans="1:8" s="617" customFormat="1" ht="16.5" customHeight="1" x14ac:dyDescent="0.25">
      <c r="A425" s="576" t="s">
        <v>1554</v>
      </c>
      <c r="B425" s="543" t="s">
        <v>982</v>
      </c>
      <c r="C425" s="526" t="s">
        <v>7</v>
      </c>
      <c r="D425" s="526">
        <v>3</v>
      </c>
      <c r="E425" s="619"/>
      <c r="F425" s="619"/>
    </row>
    <row r="426" spans="1:8" s="617" customFormat="1" ht="16.5" customHeight="1" x14ac:dyDescent="0.25">
      <c r="A426" s="576" t="s">
        <v>1555</v>
      </c>
      <c r="B426" s="543" t="s">
        <v>983</v>
      </c>
      <c r="C426" s="526" t="s">
        <v>96</v>
      </c>
      <c r="D426" s="526">
        <v>1</v>
      </c>
      <c r="E426" s="619"/>
      <c r="F426" s="619"/>
    </row>
    <row r="427" spans="1:8" s="617" customFormat="1" ht="16.5" customHeight="1" x14ac:dyDescent="0.25">
      <c r="A427" s="576" t="s">
        <v>1556</v>
      </c>
      <c r="B427" s="543" t="s">
        <v>984</v>
      </c>
      <c r="C427" s="526" t="s">
        <v>96</v>
      </c>
      <c r="D427" s="526">
        <v>1</v>
      </c>
      <c r="E427" s="619"/>
      <c r="F427" s="619"/>
    </row>
    <row r="428" spans="1:8" s="617" customFormat="1" ht="16.5" customHeight="1" x14ac:dyDescent="0.25">
      <c r="A428" s="731" t="s">
        <v>1557</v>
      </c>
      <c r="B428" s="618" t="s">
        <v>53</v>
      </c>
      <c r="C428" s="618"/>
      <c r="D428" s="620"/>
      <c r="E428" s="527"/>
      <c r="F428" s="619"/>
      <c r="G428" s="434"/>
      <c r="H428" s="434"/>
    </row>
    <row r="429" spans="1:8" s="617" customFormat="1" ht="16.5" customHeight="1" x14ac:dyDescent="0.25">
      <c r="A429" s="576" t="s">
        <v>1558</v>
      </c>
      <c r="B429" s="543" t="s">
        <v>975</v>
      </c>
      <c r="C429" s="526" t="s">
        <v>15</v>
      </c>
      <c r="D429" s="526">
        <v>12</v>
      </c>
      <c r="E429" s="619"/>
      <c r="F429" s="619"/>
    </row>
    <row r="430" spans="1:8" s="617" customFormat="1" ht="16.5" customHeight="1" x14ac:dyDescent="0.25">
      <c r="A430" s="576" t="s">
        <v>1559</v>
      </c>
      <c r="B430" s="543" t="s">
        <v>976</v>
      </c>
      <c r="C430" s="526" t="s">
        <v>15</v>
      </c>
      <c r="D430" s="526">
        <v>12</v>
      </c>
      <c r="E430" s="619"/>
      <c r="F430" s="619"/>
    </row>
    <row r="431" spans="1:8" s="617" customFormat="1" ht="16.5" customHeight="1" x14ac:dyDescent="0.25">
      <c r="A431" s="576" t="s">
        <v>1560</v>
      </c>
      <c r="B431" s="543" t="s">
        <v>977</v>
      </c>
      <c r="C431" s="526" t="s">
        <v>15</v>
      </c>
      <c r="D431" s="526">
        <v>12</v>
      </c>
      <c r="E431" s="619"/>
      <c r="F431" s="619"/>
    </row>
    <row r="432" spans="1:8" s="617" customFormat="1" ht="16.5" customHeight="1" x14ac:dyDescent="0.25">
      <c r="A432" s="576" t="s">
        <v>1561</v>
      </c>
      <c r="B432" s="543" t="s">
        <v>980</v>
      </c>
      <c r="C432" s="526" t="s">
        <v>7</v>
      </c>
      <c r="D432" s="526">
        <v>10</v>
      </c>
      <c r="E432" s="619"/>
      <c r="F432" s="619"/>
    </row>
    <row r="433" spans="1:8" s="617" customFormat="1" ht="16.5" customHeight="1" x14ac:dyDescent="0.25">
      <c r="A433" s="576" t="s">
        <v>1562</v>
      </c>
      <c r="B433" s="543" t="s">
        <v>981</v>
      </c>
      <c r="C433" s="526" t="s">
        <v>7</v>
      </c>
      <c r="D433" s="526">
        <v>12</v>
      </c>
      <c r="E433" s="619"/>
      <c r="F433" s="619"/>
    </row>
    <row r="434" spans="1:8" s="617" customFormat="1" ht="16.5" customHeight="1" x14ac:dyDescent="0.25">
      <c r="A434" s="576" t="s">
        <v>1563</v>
      </c>
      <c r="B434" s="543" t="s">
        <v>983</v>
      </c>
      <c r="C434" s="526" t="s">
        <v>96</v>
      </c>
      <c r="D434" s="526">
        <v>1</v>
      </c>
      <c r="E434" s="619"/>
      <c r="F434" s="619"/>
    </row>
    <row r="435" spans="1:8" s="617" customFormat="1" ht="16.5" customHeight="1" x14ac:dyDescent="0.25">
      <c r="A435" s="576" t="s">
        <v>1564</v>
      </c>
      <c r="B435" s="543" t="s">
        <v>984</v>
      </c>
      <c r="C435" s="526" t="s">
        <v>96</v>
      </c>
      <c r="D435" s="526">
        <v>1</v>
      </c>
      <c r="E435" s="619"/>
      <c r="F435" s="619"/>
    </row>
    <row r="436" spans="1:8" s="617" customFormat="1" ht="16.5" customHeight="1" x14ac:dyDescent="0.25">
      <c r="A436" s="731" t="s">
        <v>1565</v>
      </c>
      <c r="B436" s="618" t="s">
        <v>380</v>
      </c>
      <c r="C436" s="618"/>
      <c r="D436" s="620"/>
      <c r="E436" s="527"/>
      <c r="F436" s="619"/>
      <c r="G436" s="434"/>
      <c r="H436" s="434"/>
    </row>
    <row r="437" spans="1:8" s="617" customFormat="1" ht="16.5" customHeight="1" x14ac:dyDescent="0.25">
      <c r="A437" s="576" t="s">
        <v>1566</v>
      </c>
      <c r="B437" s="543" t="s">
        <v>975</v>
      </c>
      <c r="C437" s="526" t="s">
        <v>15</v>
      </c>
      <c r="D437" s="526">
        <v>8</v>
      </c>
      <c r="E437" s="619"/>
      <c r="F437" s="619"/>
    </row>
    <row r="438" spans="1:8" s="617" customFormat="1" ht="16.5" customHeight="1" x14ac:dyDescent="0.25">
      <c r="A438" s="576" t="s">
        <v>1567</v>
      </c>
      <c r="B438" s="543" t="s">
        <v>976</v>
      </c>
      <c r="C438" s="526" t="s">
        <v>15</v>
      </c>
      <c r="D438" s="526">
        <v>8</v>
      </c>
      <c r="E438" s="619"/>
      <c r="F438" s="619"/>
    </row>
    <row r="439" spans="1:8" s="617" customFormat="1" ht="16.5" customHeight="1" x14ac:dyDescent="0.25">
      <c r="A439" s="576" t="s">
        <v>1568</v>
      </c>
      <c r="B439" s="543" t="s">
        <v>977</v>
      </c>
      <c r="C439" s="526" t="s">
        <v>15</v>
      </c>
      <c r="D439" s="526">
        <v>8</v>
      </c>
      <c r="E439" s="619"/>
      <c r="F439" s="619"/>
    </row>
    <row r="440" spans="1:8" s="617" customFormat="1" ht="16.5" customHeight="1" x14ac:dyDescent="0.25">
      <c r="A440" s="576" t="s">
        <v>1569</v>
      </c>
      <c r="B440" s="543" t="s">
        <v>980</v>
      </c>
      <c r="C440" s="526" t="s">
        <v>7</v>
      </c>
      <c r="D440" s="526">
        <v>10</v>
      </c>
      <c r="E440" s="619"/>
      <c r="F440" s="619"/>
    </row>
    <row r="441" spans="1:8" s="617" customFormat="1" ht="16.5" customHeight="1" x14ac:dyDescent="0.25">
      <c r="A441" s="576" t="s">
        <v>1570</v>
      </c>
      <c r="B441" s="543" t="s">
        <v>981</v>
      </c>
      <c r="C441" s="526" t="s">
        <v>7</v>
      </c>
      <c r="D441" s="526">
        <v>6</v>
      </c>
      <c r="E441" s="619"/>
      <c r="F441" s="619"/>
    </row>
    <row r="442" spans="1:8" s="617" customFormat="1" ht="16.5" customHeight="1" x14ac:dyDescent="0.25">
      <c r="A442" s="576" t="s">
        <v>1571</v>
      </c>
      <c r="B442" s="543" t="s">
        <v>983</v>
      </c>
      <c r="C442" s="526" t="s">
        <v>96</v>
      </c>
      <c r="D442" s="526">
        <v>1</v>
      </c>
      <c r="E442" s="619"/>
      <c r="F442" s="619"/>
    </row>
    <row r="443" spans="1:8" s="617" customFormat="1" ht="16.5" customHeight="1" x14ac:dyDescent="0.25">
      <c r="A443" s="576" t="s">
        <v>1572</v>
      </c>
      <c r="B443" s="543" t="s">
        <v>984</v>
      </c>
      <c r="C443" s="526" t="s">
        <v>96</v>
      </c>
      <c r="D443" s="526">
        <v>1</v>
      </c>
      <c r="E443" s="619"/>
      <c r="F443" s="619"/>
    </row>
    <row r="444" spans="1:8" s="617" customFormat="1" ht="16.5" customHeight="1" x14ac:dyDescent="0.25">
      <c r="A444" s="731" t="s">
        <v>1573</v>
      </c>
      <c r="B444" s="486" t="s">
        <v>985</v>
      </c>
      <c r="C444" s="526"/>
      <c r="D444" s="526"/>
      <c r="E444" s="619"/>
      <c r="F444" s="619"/>
    </row>
    <row r="445" spans="1:8" s="617" customFormat="1" ht="16.5" customHeight="1" x14ac:dyDescent="0.25">
      <c r="A445" s="576" t="s">
        <v>1574</v>
      </c>
      <c r="B445" s="543" t="s">
        <v>986</v>
      </c>
      <c r="C445" s="526" t="s">
        <v>15</v>
      </c>
      <c r="D445" s="526">
        <v>2</v>
      </c>
      <c r="E445" s="619"/>
      <c r="F445" s="619"/>
    </row>
    <row r="446" spans="1:8" s="617" customFormat="1" ht="16.5" customHeight="1" x14ac:dyDescent="0.25">
      <c r="A446" s="576" t="s">
        <v>1575</v>
      </c>
      <c r="B446" s="543" t="s">
        <v>987</v>
      </c>
      <c r="C446" s="526" t="s">
        <v>15</v>
      </c>
      <c r="D446" s="526">
        <v>2</v>
      </c>
      <c r="E446" s="619"/>
      <c r="F446" s="619"/>
    </row>
    <row r="447" spans="1:8" s="617" customFormat="1" ht="16.5" customHeight="1" x14ac:dyDescent="0.25">
      <c r="A447" s="576" t="s">
        <v>1576</v>
      </c>
      <c r="B447" s="543" t="s">
        <v>988</v>
      </c>
      <c r="C447" s="526" t="s">
        <v>15</v>
      </c>
      <c r="D447" s="526">
        <v>2</v>
      </c>
      <c r="E447" s="619"/>
      <c r="F447" s="619"/>
    </row>
    <row r="448" spans="1:8" s="617" customFormat="1" ht="16.5" customHeight="1" x14ac:dyDescent="0.25">
      <c r="A448" s="576" t="s">
        <v>1577</v>
      </c>
      <c r="B448" s="543" t="s">
        <v>989</v>
      </c>
      <c r="C448" s="526" t="s">
        <v>15</v>
      </c>
      <c r="D448" s="526">
        <v>2</v>
      </c>
      <c r="E448" s="619"/>
      <c r="F448" s="619"/>
    </row>
    <row r="449" spans="1:9" s="617" customFormat="1" ht="16.5" customHeight="1" x14ac:dyDescent="0.25">
      <c r="A449" s="576" t="s">
        <v>1578</v>
      </c>
      <c r="B449" s="543" t="s">
        <v>990</v>
      </c>
      <c r="C449" s="526" t="s">
        <v>15</v>
      </c>
      <c r="D449" s="526">
        <v>2</v>
      </c>
      <c r="E449" s="619"/>
      <c r="F449" s="619"/>
    </row>
    <row r="450" spans="1:9" s="617" customFormat="1" ht="16.5" customHeight="1" x14ac:dyDescent="0.25">
      <c r="A450" s="576" t="s">
        <v>1579</v>
      </c>
      <c r="B450" s="543" t="s">
        <v>982</v>
      </c>
      <c r="C450" s="526" t="s">
        <v>7</v>
      </c>
      <c r="D450" s="526">
        <v>9</v>
      </c>
      <c r="E450" s="619"/>
      <c r="F450" s="619"/>
    </row>
    <row r="451" spans="1:9" s="617" customFormat="1" ht="16.5" customHeight="1" x14ac:dyDescent="0.25">
      <c r="A451" s="576" t="s">
        <v>1580</v>
      </c>
      <c r="B451" s="543" t="s">
        <v>991</v>
      </c>
      <c r="C451" s="526" t="s">
        <v>7</v>
      </c>
      <c r="D451" s="526">
        <v>9</v>
      </c>
      <c r="E451" s="619"/>
      <c r="F451" s="619"/>
    </row>
    <row r="452" spans="1:9" s="617" customFormat="1" ht="16.5" customHeight="1" x14ac:dyDescent="0.25">
      <c r="A452" s="576" t="s">
        <v>1581</v>
      </c>
      <c r="B452" s="543" t="s">
        <v>983</v>
      </c>
      <c r="C452" s="526" t="s">
        <v>96</v>
      </c>
      <c r="D452" s="526">
        <v>1</v>
      </c>
      <c r="E452" s="619"/>
      <c r="F452" s="619"/>
    </row>
    <row r="453" spans="1:9" s="617" customFormat="1" ht="16.5" customHeight="1" x14ac:dyDescent="0.25">
      <c r="A453" s="576" t="s">
        <v>1582</v>
      </c>
      <c r="B453" s="543" t="s">
        <v>984</v>
      </c>
      <c r="C453" s="526" t="s">
        <v>96</v>
      </c>
      <c r="D453" s="526">
        <v>1</v>
      </c>
      <c r="E453" s="619"/>
      <c r="F453" s="619"/>
    </row>
    <row r="454" spans="1:9" s="617" customFormat="1" ht="16.5" customHeight="1" x14ac:dyDescent="0.2">
      <c r="A454" s="731" t="s">
        <v>1641</v>
      </c>
      <c r="B454" s="923" t="s">
        <v>1018</v>
      </c>
      <c r="C454" s="924"/>
      <c r="D454" s="924"/>
      <c r="E454" s="924"/>
      <c r="F454" s="925"/>
    </row>
    <row r="455" spans="1:9" s="617" customFormat="1" ht="31.5" x14ac:dyDescent="0.25">
      <c r="A455" s="576" t="s">
        <v>1642</v>
      </c>
      <c r="B455" s="543" t="s">
        <v>1668</v>
      </c>
      <c r="C455" s="526" t="s">
        <v>15</v>
      </c>
      <c r="D455" s="526">
        <v>1</v>
      </c>
      <c r="E455" s="619"/>
      <c r="F455" s="619"/>
    </row>
    <row r="456" spans="1:9" s="617" customFormat="1" ht="47.25" x14ac:dyDescent="0.25">
      <c r="A456" s="576" t="s">
        <v>1643</v>
      </c>
      <c r="B456" s="543" t="s">
        <v>1637</v>
      </c>
      <c r="C456" s="526" t="s">
        <v>96</v>
      </c>
      <c r="D456" s="526">
        <v>1</v>
      </c>
      <c r="E456" s="619"/>
      <c r="F456" s="619"/>
    </row>
    <row r="457" spans="1:9" s="617" customFormat="1" ht="16.5" customHeight="1" x14ac:dyDescent="0.25">
      <c r="A457" s="576" t="s">
        <v>1644</v>
      </c>
      <c r="B457" s="543" t="s">
        <v>1638</v>
      </c>
      <c r="C457" s="526" t="s">
        <v>96</v>
      </c>
      <c r="D457" s="526">
        <v>1</v>
      </c>
      <c r="E457" s="619"/>
      <c r="F457" s="619"/>
    </row>
    <row r="458" spans="1:9" s="617" customFormat="1" ht="16.5" customHeight="1" x14ac:dyDescent="0.25">
      <c r="A458" s="576" t="s">
        <v>1645</v>
      </c>
      <c r="B458" s="543" t="s">
        <v>1639</v>
      </c>
      <c r="C458" s="526" t="s">
        <v>15</v>
      </c>
      <c r="D458" s="526">
        <v>0</v>
      </c>
      <c r="E458" s="619"/>
      <c r="F458" s="619"/>
    </row>
    <row r="459" spans="1:9" s="617" customFormat="1" ht="16.5" customHeight="1" x14ac:dyDescent="0.25">
      <c r="A459" s="576" t="s">
        <v>1646</v>
      </c>
      <c r="B459" s="543" t="s">
        <v>1640</v>
      </c>
      <c r="C459" s="526" t="s">
        <v>46</v>
      </c>
      <c r="D459" s="526">
        <v>1</v>
      </c>
      <c r="E459" s="619"/>
      <c r="F459" s="619"/>
    </row>
    <row r="460" spans="1:9" s="617" customFormat="1" ht="26.25" customHeight="1" x14ac:dyDescent="0.25">
      <c r="A460" s="622"/>
      <c r="B460" s="623" t="s">
        <v>1017</v>
      </c>
      <c r="C460" s="624"/>
      <c r="D460" s="624"/>
      <c r="E460" s="625"/>
      <c r="F460" s="626"/>
    </row>
    <row r="461" spans="1:9" ht="17.25" x14ac:dyDescent="0.25">
      <c r="A461" s="628" t="s">
        <v>1583</v>
      </c>
      <c r="B461" s="862" t="s">
        <v>1584</v>
      </c>
      <c r="C461" s="862"/>
      <c r="D461" s="862"/>
      <c r="E461" s="862"/>
      <c r="F461" s="862"/>
      <c r="I461" s="583"/>
    </row>
    <row r="462" spans="1:9" ht="31.5" x14ac:dyDescent="0.25">
      <c r="A462" s="732" t="s">
        <v>57</v>
      </c>
      <c r="B462" s="732" t="s">
        <v>1585</v>
      </c>
      <c r="C462" s="732" t="s">
        <v>15</v>
      </c>
      <c r="D462" s="732" t="s">
        <v>2</v>
      </c>
      <c r="E462" s="732" t="s">
        <v>280</v>
      </c>
      <c r="F462" s="732" t="s">
        <v>780</v>
      </c>
      <c r="I462" s="584"/>
    </row>
    <row r="463" spans="1:9" ht="15.75" customHeight="1" x14ac:dyDescent="0.25">
      <c r="A463" s="627" t="s">
        <v>1586</v>
      </c>
      <c r="B463" s="917" t="s">
        <v>781</v>
      </c>
      <c r="C463" s="917"/>
      <c r="D463" s="917"/>
      <c r="E463" s="917"/>
      <c r="F463" s="918"/>
      <c r="I463" s="584"/>
    </row>
    <row r="464" spans="1:9" x14ac:dyDescent="0.25">
      <c r="A464" s="542" t="s">
        <v>1587</v>
      </c>
      <c r="B464" s="543" t="s">
        <v>782</v>
      </c>
      <c r="C464" s="542" t="s">
        <v>15</v>
      </c>
      <c r="D464" s="542">
        <v>144</v>
      </c>
      <c r="E464" s="544"/>
      <c r="F464" s="544"/>
      <c r="I464" s="584"/>
    </row>
    <row r="465" spans="1:9" x14ac:dyDescent="0.25">
      <c r="A465" s="542" t="s">
        <v>1588</v>
      </c>
      <c r="B465" s="543" t="s">
        <v>783</v>
      </c>
      <c r="C465" s="542" t="s">
        <v>15</v>
      </c>
      <c r="D465" s="542">
        <v>36</v>
      </c>
      <c r="E465" s="544"/>
      <c r="F465" s="544"/>
      <c r="I465" s="584"/>
    </row>
    <row r="466" spans="1:9" x14ac:dyDescent="0.25">
      <c r="A466" s="542" t="s">
        <v>1589</v>
      </c>
      <c r="B466" s="543" t="s">
        <v>784</v>
      </c>
      <c r="C466" s="542" t="s">
        <v>4</v>
      </c>
      <c r="D466" s="542">
        <v>7</v>
      </c>
      <c r="E466" s="544"/>
      <c r="F466" s="544"/>
      <c r="I466" s="584"/>
    </row>
    <row r="467" spans="1:9" x14ac:dyDescent="0.25">
      <c r="A467" s="542" t="s">
        <v>1590</v>
      </c>
      <c r="B467" s="543" t="s">
        <v>785</v>
      </c>
      <c r="C467" s="542" t="s">
        <v>15</v>
      </c>
      <c r="D467" s="542">
        <v>36</v>
      </c>
      <c r="E467" s="544"/>
      <c r="F467" s="544"/>
      <c r="I467" s="584"/>
    </row>
    <row r="468" spans="1:9" x14ac:dyDescent="0.25">
      <c r="A468" s="542" t="s">
        <v>1591</v>
      </c>
      <c r="B468" s="543" t="s">
        <v>786</v>
      </c>
      <c r="C468" s="542" t="s">
        <v>15</v>
      </c>
      <c r="D468" s="542">
        <v>1</v>
      </c>
      <c r="E468" s="544"/>
      <c r="F468" s="544"/>
      <c r="I468" s="584"/>
    </row>
    <row r="469" spans="1:9" x14ac:dyDescent="0.25">
      <c r="A469" s="542" t="s">
        <v>1592</v>
      </c>
      <c r="B469" s="543" t="s">
        <v>787</v>
      </c>
      <c r="C469" s="542" t="s">
        <v>15</v>
      </c>
      <c r="D469" s="542">
        <v>1</v>
      </c>
      <c r="E469" s="544"/>
      <c r="F469" s="544"/>
      <c r="I469" s="584"/>
    </row>
    <row r="470" spans="1:9" x14ac:dyDescent="0.25">
      <c r="A470" s="542" t="s">
        <v>1593</v>
      </c>
      <c r="B470" s="543" t="s">
        <v>788</v>
      </c>
      <c r="C470" s="542" t="s">
        <v>15</v>
      </c>
      <c r="D470" s="542">
        <v>1</v>
      </c>
      <c r="E470" s="544"/>
      <c r="F470" s="544"/>
      <c r="I470" s="584"/>
    </row>
    <row r="471" spans="1:9" ht="15.6" customHeight="1" x14ac:dyDescent="0.25">
      <c r="A471" s="542"/>
      <c r="B471" s="894" t="s">
        <v>1594</v>
      </c>
      <c r="C471" s="895"/>
      <c r="D471" s="895"/>
      <c r="E471" s="896"/>
      <c r="F471" s="545"/>
      <c r="I471" s="584"/>
    </row>
    <row r="472" spans="1:9" ht="15.75" customHeight="1" x14ac:dyDescent="0.25">
      <c r="A472" s="627" t="s">
        <v>1595</v>
      </c>
      <c r="B472" s="917" t="s">
        <v>789</v>
      </c>
      <c r="C472" s="917"/>
      <c r="D472" s="917"/>
      <c r="E472" s="917"/>
      <c r="F472" s="918"/>
      <c r="I472" s="584"/>
    </row>
    <row r="473" spans="1:9" x14ac:dyDescent="0.25">
      <c r="A473" s="542" t="s">
        <v>1596</v>
      </c>
      <c r="B473" s="543" t="s">
        <v>782</v>
      </c>
      <c r="C473" s="542" t="s">
        <v>15</v>
      </c>
      <c r="D473" s="542">
        <v>360</v>
      </c>
      <c r="E473" s="544"/>
      <c r="F473" s="544"/>
      <c r="I473" s="584"/>
    </row>
    <row r="474" spans="1:9" x14ac:dyDescent="0.25">
      <c r="A474" s="542" t="s">
        <v>1597</v>
      </c>
      <c r="B474" s="543" t="s">
        <v>783</v>
      </c>
      <c r="C474" s="542" t="s">
        <v>15</v>
      </c>
      <c r="D474" s="542">
        <v>90</v>
      </c>
      <c r="E474" s="544"/>
      <c r="F474" s="544"/>
      <c r="I474" s="584"/>
    </row>
    <row r="475" spans="1:9" x14ac:dyDescent="0.25">
      <c r="A475" s="542" t="s">
        <v>1598</v>
      </c>
      <c r="B475" s="543" t="s">
        <v>784</v>
      </c>
      <c r="C475" s="542" t="s">
        <v>4</v>
      </c>
      <c r="D475" s="542">
        <v>14</v>
      </c>
      <c r="E475" s="544"/>
      <c r="F475" s="544"/>
      <c r="I475" s="584"/>
    </row>
    <row r="476" spans="1:9" x14ac:dyDescent="0.25">
      <c r="A476" s="542" t="s">
        <v>1599</v>
      </c>
      <c r="B476" s="543" t="s">
        <v>790</v>
      </c>
      <c r="C476" s="542" t="s">
        <v>15</v>
      </c>
      <c r="D476" s="542">
        <v>6</v>
      </c>
      <c r="E476" s="544"/>
      <c r="F476" s="544"/>
      <c r="I476" s="584"/>
    </row>
    <row r="477" spans="1:9" x14ac:dyDescent="0.25">
      <c r="A477" s="542" t="s">
        <v>1600</v>
      </c>
      <c r="B477" s="543" t="s">
        <v>791</v>
      </c>
      <c r="C477" s="542" t="s">
        <v>15</v>
      </c>
      <c r="D477" s="542">
        <v>1</v>
      </c>
      <c r="E477" s="544"/>
      <c r="F477" s="544"/>
      <c r="I477" s="584"/>
    </row>
    <row r="478" spans="1:9" x14ac:dyDescent="0.25">
      <c r="A478" s="542" t="s">
        <v>1601</v>
      </c>
      <c r="B478" s="543" t="s">
        <v>792</v>
      </c>
      <c r="C478" s="542" t="s">
        <v>15</v>
      </c>
      <c r="D478" s="542">
        <v>1</v>
      </c>
      <c r="E478" s="544"/>
      <c r="F478" s="544"/>
      <c r="I478" s="584"/>
    </row>
    <row r="479" spans="1:9" x14ac:dyDescent="0.25">
      <c r="A479" s="542" t="s">
        <v>1602</v>
      </c>
      <c r="B479" s="543" t="s">
        <v>786</v>
      </c>
      <c r="C479" s="542" t="s">
        <v>15</v>
      </c>
      <c r="D479" s="542">
        <v>2</v>
      </c>
      <c r="E479" s="544"/>
      <c r="F479" s="544"/>
      <c r="I479" s="584"/>
    </row>
    <row r="480" spans="1:9" x14ac:dyDescent="0.25">
      <c r="A480" s="542" t="s">
        <v>1603</v>
      </c>
      <c r="B480" s="543" t="s">
        <v>787</v>
      </c>
      <c r="C480" s="542" t="s">
        <v>15</v>
      </c>
      <c r="D480" s="542">
        <v>2</v>
      </c>
      <c r="E480" s="544"/>
      <c r="F480" s="544"/>
      <c r="I480" s="584"/>
    </row>
    <row r="481" spans="1:9" x14ac:dyDescent="0.25">
      <c r="A481" s="542" t="s">
        <v>1604</v>
      </c>
      <c r="B481" s="543" t="s">
        <v>793</v>
      </c>
      <c r="C481" s="542" t="s">
        <v>4</v>
      </c>
      <c r="D481" s="542">
        <v>1</v>
      </c>
      <c r="E481" s="544"/>
      <c r="F481" s="544"/>
      <c r="I481" s="584"/>
    </row>
    <row r="482" spans="1:9" x14ac:dyDescent="0.25">
      <c r="A482" s="542" t="s">
        <v>1605</v>
      </c>
      <c r="B482" s="543" t="s">
        <v>794</v>
      </c>
      <c r="C482" s="542" t="s">
        <v>4</v>
      </c>
      <c r="D482" s="542">
        <v>1</v>
      </c>
      <c r="E482" s="544"/>
      <c r="F482" s="544"/>
      <c r="I482" s="584"/>
    </row>
    <row r="483" spans="1:9" x14ac:dyDescent="0.25">
      <c r="A483" s="542"/>
      <c r="B483" s="894" t="s">
        <v>647</v>
      </c>
      <c r="C483" s="895"/>
      <c r="D483" s="895"/>
      <c r="E483" s="896"/>
      <c r="F483" s="545"/>
      <c r="I483" s="584"/>
    </row>
    <row r="484" spans="1:9" ht="15.75" customHeight="1" x14ac:dyDescent="0.25">
      <c r="A484" s="627" t="s">
        <v>1606</v>
      </c>
      <c r="B484" s="917" t="s">
        <v>795</v>
      </c>
      <c r="C484" s="917"/>
      <c r="D484" s="917"/>
      <c r="E484" s="917"/>
      <c r="F484" s="918"/>
      <c r="I484" s="584"/>
    </row>
    <row r="485" spans="1:9" x14ac:dyDescent="0.25">
      <c r="A485" s="542" t="s">
        <v>1607</v>
      </c>
      <c r="B485" s="543" t="s">
        <v>796</v>
      </c>
      <c r="C485" s="542" t="s">
        <v>46</v>
      </c>
      <c r="D485" s="542">
        <v>33</v>
      </c>
      <c r="E485" s="544"/>
      <c r="F485" s="544"/>
      <c r="I485" s="584"/>
    </row>
    <row r="486" spans="1:9" x14ac:dyDescent="0.25">
      <c r="A486" s="542" t="s">
        <v>1608</v>
      </c>
      <c r="B486" s="543" t="s">
        <v>797</v>
      </c>
      <c r="C486" s="542" t="s">
        <v>46</v>
      </c>
      <c r="D486" s="542">
        <v>15</v>
      </c>
      <c r="E486" s="544"/>
      <c r="F486" s="544"/>
      <c r="I486" s="584"/>
    </row>
    <row r="487" spans="1:9" x14ac:dyDescent="0.25">
      <c r="A487" s="542" t="s">
        <v>1609</v>
      </c>
      <c r="B487" s="543" t="s">
        <v>798</v>
      </c>
      <c r="C487" s="542" t="s">
        <v>46</v>
      </c>
      <c r="D487" s="542">
        <v>30</v>
      </c>
      <c r="E487" s="544"/>
      <c r="F487" s="544"/>
      <c r="I487" s="584"/>
    </row>
    <row r="488" spans="1:9" x14ac:dyDescent="0.25">
      <c r="A488" s="542" t="s">
        <v>1610</v>
      </c>
      <c r="B488" s="543" t="s">
        <v>799</v>
      </c>
      <c r="C488" s="542" t="s">
        <v>46</v>
      </c>
      <c r="D488" s="542">
        <v>1</v>
      </c>
      <c r="E488" s="544"/>
      <c r="F488" s="544"/>
      <c r="I488" s="584"/>
    </row>
    <row r="489" spans="1:9" ht="15.6" customHeight="1" x14ac:dyDescent="0.25">
      <c r="A489" s="542"/>
      <c r="B489" s="894" t="s">
        <v>649</v>
      </c>
      <c r="C489" s="895"/>
      <c r="D489" s="895"/>
      <c r="E489" s="896"/>
      <c r="F489" s="545"/>
      <c r="I489" s="584"/>
    </row>
    <row r="490" spans="1:9" ht="15.75" customHeight="1" x14ac:dyDescent="0.25">
      <c r="A490" s="627" t="s">
        <v>1611</v>
      </c>
      <c r="B490" s="917" t="s">
        <v>800</v>
      </c>
      <c r="C490" s="917"/>
      <c r="D490" s="917"/>
      <c r="E490" s="917"/>
      <c r="F490" s="918"/>
      <c r="I490" s="584"/>
    </row>
    <row r="491" spans="1:9" x14ac:dyDescent="0.25">
      <c r="A491" s="542" t="s">
        <v>1612</v>
      </c>
      <c r="B491" s="543" t="s">
        <v>782</v>
      </c>
      <c r="C491" s="542" t="s">
        <v>15</v>
      </c>
      <c r="D491" s="598">
        <v>90</v>
      </c>
      <c r="E491" s="544"/>
      <c r="F491" s="544"/>
      <c r="I491" s="584"/>
    </row>
    <row r="492" spans="1:9" x14ac:dyDescent="0.25">
      <c r="A492" s="542" t="s">
        <v>1613</v>
      </c>
      <c r="B492" s="543" t="s">
        <v>784</v>
      </c>
      <c r="C492" s="542" t="s">
        <v>4</v>
      </c>
      <c r="D492" s="598">
        <v>7</v>
      </c>
      <c r="E492" s="544"/>
      <c r="F492" s="544"/>
      <c r="I492" s="584"/>
    </row>
    <row r="493" spans="1:9" x14ac:dyDescent="0.25">
      <c r="A493" s="542" t="s">
        <v>1614</v>
      </c>
      <c r="B493" s="543" t="s">
        <v>786</v>
      </c>
      <c r="C493" s="542" t="s">
        <v>15</v>
      </c>
      <c r="D493" s="598">
        <v>1</v>
      </c>
      <c r="E493" s="544"/>
      <c r="F493" s="544"/>
      <c r="I493" s="584"/>
    </row>
    <row r="494" spans="1:9" x14ac:dyDescent="0.25">
      <c r="A494" s="542" t="s">
        <v>1615</v>
      </c>
      <c r="B494" s="543" t="s">
        <v>787</v>
      </c>
      <c r="C494" s="542" t="s">
        <v>15</v>
      </c>
      <c r="D494" s="598">
        <v>2</v>
      </c>
      <c r="E494" s="544"/>
      <c r="F494" s="544"/>
      <c r="I494" s="584"/>
    </row>
    <row r="495" spans="1:9" x14ac:dyDescent="0.25">
      <c r="A495" s="542" t="s">
        <v>1616</v>
      </c>
      <c r="B495" s="543" t="s">
        <v>801</v>
      </c>
      <c r="C495" s="542" t="s">
        <v>15</v>
      </c>
      <c r="D495" s="598">
        <v>16</v>
      </c>
      <c r="E495" s="544"/>
      <c r="F495" s="544"/>
      <c r="I495" s="585"/>
    </row>
    <row r="496" spans="1:9" x14ac:dyDescent="0.25">
      <c r="A496" s="542" t="s">
        <v>1617</v>
      </c>
      <c r="B496" s="543" t="s">
        <v>802</v>
      </c>
      <c r="C496" s="542" t="s">
        <v>15</v>
      </c>
      <c r="D496" s="598">
        <v>13</v>
      </c>
      <c r="E496" s="544"/>
      <c r="F496" s="544"/>
    </row>
    <row r="497" spans="1:12" s="571" customFormat="1" x14ac:dyDescent="0.25">
      <c r="A497" s="542" t="s">
        <v>1618</v>
      </c>
      <c r="B497" s="543" t="s">
        <v>803</v>
      </c>
      <c r="C497" s="542" t="s">
        <v>15</v>
      </c>
      <c r="D497" s="598">
        <v>1</v>
      </c>
      <c r="E497" s="544"/>
      <c r="F497" s="544"/>
      <c r="G497" s="414"/>
      <c r="H497" s="414"/>
      <c r="J497" s="414"/>
      <c r="K497" s="414"/>
      <c r="L497" s="414"/>
    </row>
    <row r="498" spans="1:12" s="571" customFormat="1" ht="15.6" customHeight="1" x14ac:dyDescent="0.25">
      <c r="A498" s="542"/>
      <c r="B498" s="894" t="s">
        <v>652</v>
      </c>
      <c r="C498" s="895"/>
      <c r="D498" s="895"/>
      <c r="E498" s="896"/>
      <c r="F498" s="545"/>
      <c r="G498" s="414"/>
      <c r="H498" s="414"/>
      <c r="J498" s="414"/>
      <c r="K498" s="414"/>
      <c r="L498" s="414"/>
    </row>
    <row r="499" spans="1:12" s="571" customFormat="1" ht="15.75" customHeight="1" x14ac:dyDescent="0.25">
      <c r="A499" s="627" t="s">
        <v>1619</v>
      </c>
      <c r="B499" s="917" t="s">
        <v>804</v>
      </c>
      <c r="C499" s="917"/>
      <c r="D499" s="917"/>
      <c r="E499" s="917"/>
      <c r="F499" s="918"/>
      <c r="G499" s="414"/>
      <c r="H499" s="414"/>
      <c r="J499" s="414"/>
      <c r="K499" s="414"/>
      <c r="L499" s="414"/>
    </row>
    <row r="500" spans="1:12" s="571" customFormat="1" x14ac:dyDescent="0.25">
      <c r="A500" s="542" t="s">
        <v>1620</v>
      </c>
      <c r="B500" s="599" t="s">
        <v>889</v>
      </c>
      <c r="C500" s="542" t="s">
        <v>4</v>
      </c>
      <c r="D500" s="542">
        <v>9</v>
      </c>
      <c r="E500" s="544"/>
      <c r="F500" s="544"/>
      <c r="G500" s="414"/>
      <c r="H500" s="414"/>
      <c r="J500" s="414"/>
      <c r="K500" s="414"/>
      <c r="L500" s="414"/>
    </row>
    <row r="501" spans="1:12" s="571" customFormat="1" x14ac:dyDescent="0.25">
      <c r="A501" s="542" t="s">
        <v>1621</v>
      </c>
      <c r="B501" s="599" t="s">
        <v>890</v>
      </c>
      <c r="C501" s="542" t="s">
        <v>4</v>
      </c>
      <c r="D501" s="542">
        <v>2</v>
      </c>
      <c r="E501" s="544"/>
      <c r="F501" s="544"/>
      <c r="G501" s="414"/>
      <c r="H501" s="414"/>
      <c r="J501" s="414"/>
      <c r="K501" s="414"/>
      <c r="L501" s="414"/>
    </row>
    <row r="502" spans="1:12" s="571" customFormat="1" x14ac:dyDescent="0.25">
      <c r="A502" s="542" t="s">
        <v>1622</v>
      </c>
      <c r="B502" s="600" t="s">
        <v>805</v>
      </c>
      <c r="C502" s="542" t="s">
        <v>15</v>
      </c>
      <c r="D502" s="542">
        <v>69</v>
      </c>
      <c r="E502" s="544"/>
      <c r="F502" s="544"/>
      <c r="G502" s="414"/>
      <c r="H502" s="414"/>
      <c r="J502" s="414"/>
      <c r="K502" s="414"/>
      <c r="L502" s="414"/>
    </row>
    <row r="503" spans="1:12" s="571" customFormat="1" x14ac:dyDescent="0.25">
      <c r="A503" s="542" t="s">
        <v>1623</v>
      </c>
      <c r="B503" s="600" t="s">
        <v>806</v>
      </c>
      <c r="C503" s="542" t="s">
        <v>15</v>
      </c>
      <c r="D503" s="542">
        <v>11</v>
      </c>
      <c r="E503" s="544"/>
      <c r="F503" s="544"/>
      <c r="G503" s="414"/>
      <c r="H503" s="414"/>
      <c r="J503" s="414"/>
      <c r="K503" s="414"/>
      <c r="L503" s="414"/>
    </row>
    <row r="504" spans="1:12" s="571" customFormat="1" x14ac:dyDescent="0.25">
      <c r="A504" s="542" t="s">
        <v>1624</v>
      </c>
      <c r="B504" s="600" t="s">
        <v>807</v>
      </c>
      <c r="C504" s="542" t="s">
        <v>15</v>
      </c>
      <c r="D504" s="542">
        <v>42</v>
      </c>
      <c r="E504" s="544"/>
      <c r="F504" s="544"/>
      <c r="G504" s="414"/>
      <c r="H504" s="414"/>
      <c r="J504" s="414"/>
      <c r="K504" s="414"/>
      <c r="L504" s="414"/>
    </row>
    <row r="505" spans="1:12" s="571" customFormat="1" x14ac:dyDescent="0.25">
      <c r="A505" s="542" t="s">
        <v>1625</v>
      </c>
      <c r="B505" s="600" t="s">
        <v>808</v>
      </c>
      <c r="C505" s="542" t="s">
        <v>15</v>
      </c>
      <c r="D505" s="542">
        <v>3</v>
      </c>
      <c r="E505" s="544"/>
      <c r="F505" s="544"/>
      <c r="G505" s="414"/>
      <c r="H505" s="414"/>
      <c r="J505" s="414"/>
      <c r="K505" s="414"/>
      <c r="L505" s="414"/>
    </row>
    <row r="506" spans="1:12" s="571" customFormat="1" x14ac:dyDescent="0.25">
      <c r="A506" s="542" t="s">
        <v>1626</v>
      </c>
      <c r="B506" s="600" t="s">
        <v>891</v>
      </c>
      <c r="C506" s="542" t="s">
        <v>15</v>
      </c>
      <c r="D506" s="598">
        <v>4</v>
      </c>
      <c r="E506" s="601"/>
      <c r="F506" s="544"/>
      <c r="G506" s="414"/>
      <c r="H506" s="414"/>
      <c r="J506" s="414"/>
      <c r="K506" s="414"/>
      <c r="L506" s="414"/>
    </row>
    <row r="507" spans="1:12" s="571" customFormat="1" x14ac:dyDescent="0.25">
      <c r="A507" s="542" t="s">
        <v>1627</v>
      </c>
      <c r="B507" s="600" t="s">
        <v>892</v>
      </c>
      <c r="C507" s="542" t="s">
        <v>15</v>
      </c>
      <c r="D507" s="598">
        <v>4</v>
      </c>
      <c r="E507" s="601"/>
      <c r="F507" s="544"/>
      <c r="G507" s="414"/>
      <c r="H507" s="414"/>
      <c r="J507" s="414"/>
      <c r="K507" s="414"/>
      <c r="L507" s="414"/>
    </row>
    <row r="508" spans="1:12" s="571" customFormat="1" x14ac:dyDescent="0.25">
      <c r="A508" s="542" t="s">
        <v>1628</v>
      </c>
      <c r="B508" s="600" t="s">
        <v>809</v>
      </c>
      <c r="C508" s="542" t="s">
        <v>4</v>
      </c>
      <c r="D508" s="542">
        <v>1</v>
      </c>
      <c r="E508" s="544"/>
      <c r="F508" s="544"/>
      <c r="G508" s="414"/>
      <c r="H508" s="414"/>
      <c r="J508" s="414"/>
      <c r="K508" s="414"/>
      <c r="L508" s="414"/>
    </row>
    <row r="509" spans="1:12" s="571" customFormat="1" ht="15.6" customHeight="1" x14ac:dyDescent="0.25">
      <c r="A509" s="542"/>
      <c r="B509" s="894" t="s">
        <v>653</v>
      </c>
      <c r="C509" s="895"/>
      <c r="D509" s="895"/>
      <c r="E509" s="896"/>
      <c r="F509" s="545"/>
      <c r="G509" s="414"/>
      <c r="H509" s="414"/>
      <c r="J509" s="414"/>
      <c r="K509" s="414"/>
      <c r="L509" s="414"/>
    </row>
    <row r="510" spans="1:12" s="571" customFormat="1" ht="15.75" customHeight="1" x14ac:dyDescent="0.25">
      <c r="A510" s="627" t="s">
        <v>1629</v>
      </c>
      <c r="B510" s="917" t="s">
        <v>364</v>
      </c>
      <c r="C510" s="917"/>
      <c r="D510" s="917"/>
      <c r="E510" s="917"/>
      <c r="F510" s="918"/>
      <c r="G510" s="414"/>
      <c r="H510" s="414"/>
      <c r="J510" s="414"/>
      <c r="K510" s="414"/>
      <c r="L510" s="414"/>
    </row>
    <row r="511" spans="1:12" s="571" customFormat="1" x14ac:dyDescent="0.25">
      <c r="A511" s="542" t="s">
        <v>1630</v>
      </c>
      <c r="B511" s="543" t="s">
        <v>782</v>
      </c>
      <c r="C511" s="542" t="s">
        <v>15</v>
      </c>
      <c r="D511" s="542">
        <v>9</v>
      </c>
      <c r="E511" s="544"/>
      <c r="F511" s="544"/>
      <c r="G511" s="414"/>
      <c r="H511" s="414"/>
      <c r="J511" s="414"/>
      <c r="K511" s="414"/>
      <c r="L511" s="414"/>
    </row>
    <row r="512" spans="1:12" s="571" customFormat="1" x14ac:dyDescent="0.25">
      <c r="A512" s="542" t="s">
        <v>1631</v>
      </c>
      <c r="B512" s="543" t="s">
        <v>784</v>
      </c>
      <c r="C512" s="542" t="s">
        <v>4</v>
      </c>
      <c r="D512" s="542">
        <v>1</v>
      </c>
      <c r="E512" s="544"/>
      <c r="F512" s="544"/>
      <c r="G512" s="414"/>
      <c r="H512" s="414"/>
      <c r="J512" s="414"/>
      <c r="K512" s="414"/>
      <c r="L512" s="414"/>
    </row>
    <row r="513" spans="1:12" s="571" customFormat="1" x14ac:dyDescent="0.25">
      <c r="A513" s="542" t="s">
        <v>1632</v>
      </c>
      <c r="B513" s="543" t="s">
        <v>810</v>
      </c>
      <c r="C513" s="542" t="s">
        <v>15</v>
      </c>
      <c r="D513" s="542">
        <v>3</v>
      </c>
      <c r="E513" s="544"/>
      <c r="F513" s="544"/>
      <c r="G513" s="414"/>
      <c r="H513" s="414"/>
      <c r="J513" s="414"/>
      <c r="K513" s="414"/>
      <c r="L513" s="414"/>
    </row>
    <row r="514" spans="1:12" s="571" customFormat="1" x14ac:dyDescent="0.25">
      <c r="A514" s="542" t="s">
        <v>1633</v>
      </c>
      <c r="B514" s="543" t="s">
        <v>811</v>
      </c>
      <c r="C514" s="542" t="s">
        <v>15</v>
      </c>
      <c r="D514" s="542">
        <v>3</v>
      </c>
      <c r="E514" s="544"/>
      <c r="F514" s="544"/>
      <c r="G514" s="414"/>
      <c r="H514" s="414"/>
      <c r="J514" s="414"/>
      <c r="K514" s="414"/>
      <c r="L514" s="414"/>
    </row>
    <row r="515" spans="1:12" x14ac:dyDescent="0.25">
      <c r="A515" s="542" t="s">
        <v>1634</v>
      </c>
      <c r="B515" s="543" t="s">
        <v>812</v>
      </c>
      <c r="C515" s="542" t="s">
        <v>15</v>
      </c>
      <c r="D515" s="542">
        <v>0</v>
      </c>
      <c r="E515" s="544"/>
      <c r="F515" s="544"/>
    </row>
    <row r="516" spans="1:12" x14ac:dyDescent="0.25">
      <c r="A516" s="542" t="s">
        <v>1635</v>
      </c>
      <c r="B516" s="543" t="s">
        <v>813</v>
      </c>
      <c r="C516" s="542" t="s">
        <v>15</v>
      </c>
      <c r="D516" s="542">
        <v>0</v>
      </c>
      <c r="E516" s="544"/>
      <c r="F516" s="544"/>
    </row>
    <row r="517" spans="1:12" x14ac:dyDescent="0.25">
      <c r="A517" s="542"/>
      <c r="B517" s="894" t="s">
        <v>659</v>
      </c>
      <c r="C517" s="895"/>
      <c r="D517" s="895"/>
      <c r="E517" s="896"/>
      <c r="F517" s="545"/>
    </row>
    <row r="518" spans="1:12" x14ac:dyDescent="0.25">
      <c r="A518" s="542"/>
      <c r="B518" s="543" t="s">
        <v>814</v>
      </c>
      <c r="C518" s="543" t="s">
        <v>4</v>
      </c>
      <c r="D518" s="542">
        <v>1</v>
      </c>
      <c r="E518" s="544"/>
      <c r="F518" s="546"/>
    </row>
    <row r="519" spans="1:12" x14ac:dyDescent="0.25">
      <c r="A519" s="733"/>
      <c r="B519" s="547" t="s">
        <v>1636</v>
      </c>
      <c r="C519" s="547"/>
      <c r="D519" s="548" t="s">
        <v>815</v>
      </c>
      <c r="E519" s="549"/>
      <c r="F519" s="550"/>
    </row>
    <row r="520" spans="1:12" x14ac:dyDescent="0.25">
      <c r="A520" s="710"/>
      <c r="B520" s="926"/>
      <c r="C520" s="927"/>
      <c r="D520" s="927"/>
      <c r="E520" s="927"/>
      <c r="F520" s="928"/>
    </row>
    <row r="521" spans="1:12" x14ac:dyDescent="0.25">
      <c r="A521" s="734"/>
      <c r="B521" s="929" t="s">
        <v>816</v>
      </c>
      <c r="C521" s="929"/>
      <c r="D521" s="929"/>
      <c r="E521" s="929"/>
      <c r="F521" s="610"/>
    </row>
    <row r="522" spans="1:12" x14ac:dyDescent="0.25">
      <c r="B522" s="919"/>
      <c r="C522" s="919"/>
      <c r="D522" s="919"/>
      <c r="E522" s="919"/>
      <c r="F522" s="586"/>
    </row>
    <row r="523" spans="1:12" x14ac:dyDescent="0.25">
      <c r="B523" s="919"/>
      <c r="C523" s="919"/>
      <c r="D523" s="919"/>
      <c r="E523" s="919"/>
      <c r="F523" s="586"/>
    </row>
    <row r="524" spans="1:12" ht="18.75" x14ac:dyDescent="0.3">
      <c r="A524" s="741"/>
      <c r="B524" s="742" t="s">
        <v>1046</v>
      </c>
      <c r="C524" s="742"/>
      <c r="D524" s="742"/>
      <c r="E524" s="742"/>
      <c r="F524" s="742"/>
    </row>
    <row r="525" spans="1:12" ht="18.75" x14ac:dyDescent="0.3">
      <c r="A525" s="741"/>
      <c r="B525" s="742"/>
      <c r="C525" s="742"/>
      <c r="D525" s="742"/>
      <c r="E525" s="742"/>
      <c r="F525" s="742"/>
    </row>
    <row r="526" spans="1:12" ht="18.75" x14ac:dyDescent="0.3">
      <c r="A526" s="741"/>
      <c r="B526" s="742" t="s">
        <v>1044</v>
      </c>
      <c r="C526" s="742"/>
      <c r="D526" s="742"/>
      <c r="E526" s="742"/>
      <c r="F526" s="743"/>
    </row>
    <row r="527" spans="1:12" ht="18.75" x14ac:dyDescent="0.3">
      <c r="A527" s="741"/>
      <c r="B527" s="742" t="s">
        <v>1045</v>
      </c>
      <c r="C527" s="742"/>
      <c r="D527" s="742"/>
      <c r="E527" s="742"/>
      <c r="F527" s="743"/>
    </row>
    <row r="528" spans="1:12" ht="18.75" x14ac:dyDescent="0.3">
      <c r="A528" s="741"/>
      <c r="B528" s="742" t="s">
        <v>1017</v>
      </c>
      <c r="C528" s="742"/>
      <c r="D528" s="742"/>
      <c r="E528" s="742"/>
      <c r="F528" s="743"/>
    </row>
    <row r="529" spans="1:6" ht="18.75" x14ac:dyDescent="0.3">
      <c r="A529" s="741"/>
      <c r="B529" s="742" t="s">
        <v>1043</v>
      </c>
      <c r="C529" s="742"/>
      <c r="D529" s="742"/>
      <c r="E529" s="742"/>
      <c r="F529" s="744"/>
    </row>
    <row r="530" spans="1:6" ht="18.75" x14ac:dyDescent="0.3">
      <c r="A530" s="741"/>
      <c r="B530" s="742"/>
      <c r="C530" s="742"/>
      <c r="D530" s="742"/>
      <c r="E530" s="742"/>
      <c r="F530" s="743"/>
    </row>
  </sheetData>
  <mergeCells count="100">
    <mergeCell ref="B522:E522"/>
    <mergeCell ref="B523:E523"/>
    <mergeCell ref="B415:F415"/>
    <mergeCell ref="B454:F454"/>
    <mergeCell ref="B499:F499"/>
    <mergeCell ref="B509:E509"/>
    <mergeCell ref="B510:F510"/>
    <mergeCell ref="B517:E517"/>
    <mergeCell ref="B520:F520"/>
    <mergeCell ref="B521:E521"/>
    <mergeCell ref="B472:F472"/>
    <mergeCell ref="B483:E483"/>
    <mergeCell ref="B484:F484"/>
    <mergeCell ref="B489:E489"/>
    <mergeCell ref="B490:F490"/>
    <mergeCell ref="B498:E498"/>
    <mergeCell ref="B471:E471"/>
    <mergeCell ref="B219:F219"/>
    <mergeCell ref="B220:F220"/>
    <mergeCell ref="C275:F281"/>
    <mergeCell ref="C284:F284"/>
    <mergeCell ref="C338:F342"/>
    <mergeCell ref="C345:F345"/>
    <mergeCell ref="C389:F393"/>
    <mergeCell ref="C396:F396"/>
    <mergeCell ref="A414:F414"/>
    <mergeCell ref="B461:F461"/>
    <mergeCell ref="B463:F463"/>
    <mergeCell ref="B213:E213"/>
    <mergeCell ref="B173:F173"/>
    <mergeCell ref="B179:E179"/>
    <mergeCell ref="B180:F180"/>
    <mergeCell ref="B191:E191"/>
    <mergeCell ref="B192:F192"/>
    <mergeCell ref="B201:E201"/>
    <mergeCell ref="B202:F202"/>
    <mergeCell ref="B205:E205"/>
    <mergeCell ref="B206:F206"/>
    <mergeCell ref="B210:E210"/>
    <mergeCell ref="B211:F211"/>
    <mergeCell ref="B170:F170"/>
    <mergeCell ref="B138:E138"/>
    <mergeCell ref="B139:F139"/>
    <mergeCell ref="B148:E148"/>
    <mergeCell ref="B149:F149"/>
    <mergeCell ref="B152:E152"/>
    <mergeCell ref="B153:F153"/>
    <mergeCell ref="B154:F154"/>
    <mergeCell ref="B162:E162"/>
    <mergeCell ref="B163:F163"/>
    <mergeCell ref="B164:F164"/>
    <mergeCell ref="B167:F167"/>
    <mergeCell ref="B127:F127"/>
    <mergeCell ref="B96:E96"/>
    <mergeCell ref="B98:E98"/>
    <mergeCell ref="B99:F99"/>
    <mergeCell ref="B100:F100"/>
    <mergeCell ref="B108:E108"/>
    <mergeCell ref="B109:F109"/>
    <mergeCell ref="B110:F110"/>
    <mergeCell ref="B114:F114"/>
    <mergeCell ref="B117:F117"/>
    <mergeCell ref="B120:F120"/>
    <mergeCell ref="B126:E126"/>
    <mergeCell ref="B94:F94"/>
    <mergeCell ref="B47:F47"/>
    <mergeCell ref="B49:F49"/>
    <mergeCell ref="B55:E55"/>
    <mergeCell ref="B56:F56"/>
    <mergeCell ref="B65:E65"/>
    <mergeCell ref="B66:F66"/>
    <mergeCell ref="B77:E77"/>
    <mergeCell ref="B78:F78"/>
    <mergeCell ref="B88:E88"/>
    <mergeCell ref="B89:F89"/>
    <mergeCell ref="B93:E93"/>
    <mergeCell ref="B45:F45"/>
    <mergeCell ref="B23:E23"/>
    <mergeCell ref="B24:F24"/>
    <mergeCell ref="B27:E27"/>
    <mergeCell ref="B28:F28"/>
    <mergeCell ref="B30:E30"/>
    <mergeCell ref="B31:F31"/>
    <mergeCell ref="B34:E34"/>
    <mergeCell ref="B35:F35"/>
    <mergeCell ref="B40:E40"/>
    <mergeCell ref="B41:F41"/>
    <mergeCell ref="B42:F42"/>
    <mergeCell ref="B21:F21"/>
    <mergeCell ref="A2:F2"/>
    <mergeCell ref="A3:F3"/>
    <mergeCell ref="A4:F4"/>
    <mergeCell ref="B7:F7"/>
    <mergeCell ref="B8:F8"/>
    <mergeCell ref="B9:F9"/>
    <mergeCell ref="B11:E11"/>
    <mergeCell ref="B12:F12"/>
    <mergeCell ref="B16:E16"/>
    <mergeCell ref="B17:F17"/>
    <mergeCell ref="B20:E20"/>
  </mergeCells>
  <phoneticPr fontId="41" type="noConversion"/>
  <pageMargins left="0.7" right="0.7" top="0.75" bottom="0.75" header="0.3" footer="0.3"/>
  <pageSetup paperSize="9"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sheetPr>
  <dimension ref="A2:K510"/>
  <sheetViews>
    <sheetView topLeftCell="A429" zoomScale="70" zoomScaleNormal="70" workbookViewId="0">
      <selection activeCell="B446" sqref="B446"/>
    </sheetView>
  </sheetViews>
  <sheetFormatPr baseColWidth="10" defaultColWidth="11.42578125" defaultRowHeight="15.75" x14ac:dyDescent="0.25"/>
  <cols>
    <col min="1" max="1" width="12.28515625" style="735" customWidth="1"/>
    <col min="2" max="2" width="72" style="414" customWidth="1"/>
    <col min="3" max="3" width="11.42578125" style="414"/>
    <col min="4" max="4" width="22.7109375" style="414" customWidth="1"/>
    <col min="5" max="5" width="27.85546875" style="414" customWidth="1"/>
    <col min="6" max="6" width="18" style="414" customWidth="1"/>
    <col min="7" max="7" width="21.5703125" style="414" customWidth="1"/>
    <col min="8" max="8" width="22.85546875" style="571" customWidth="1"/>
    <col min="9" max="9" width="23.28515625" style="414" customWidth="1"/>
    <col min="10" max="10" width="28.28515625" style="414" customWidth="1"/>
    <col min="11" max="11" width="18.28515625" style="414" customWidth="1"/>
    <col min="12" max="16384" width="11.42578125" style="414"/>
  </cols>
  <sheetData>
    <row r="2" spans="1:8" ht="17.25" x14ac:dyDescent="0.25">
      <c r="A2" s="812" t="s">
        <v>518</v>
      </c>
      <c r="B2" s="812"/>
      <c r="C2" s="812"/>
      <c r="D2" s="812"/>
      <c r="E2" s="812"/>
    </row>
    <row r="3" spans="1:8" ht="17.25" x14ac:dyDescent="0.3">
      <c r="A3" s="813" t="s">
        <v>1490</v>
      </c>
      <c r="B3" s="813"/>
      <c r="C3" s="813"/>
      <c r="D3" s="813"/>
      <c r="E3" s="813"/>
    </row>
    <row r="4" spans="1:8" ht="17.25" x14ac:dyDescent="0.25">
      <c r="A4" s="814" t="s">
        <v>1655</v>
      </c>
      <c r="B4" s="814"/>
      <c r="C4" s="814"/>
      <c r="D4" s="814"/>
      <c r="E4" s="814"/>
    </row>
    <row r="5" spans="1:8" ht="35.450000000000003" customHeight="1" x14ac:dyDescent="0.25">
      <c r="A5" s="773" t="s">
        <v>637</v>
      </c>
      <c r="B5" s="774" t="s">
        <v>0</v>
      </c>
      <c r="C5" s="774" t="s">
        <v>15</v>
      </c>
      <c r="D5" s="930" t="s">
        <v>280</v>
      </c>
      <c r="E5" s="931"/>
    </row>
    <row r="6" spans="1:8" ht="39.6" customHeight="1" x14ac:dyDescent="0.25">
      <c r="A6" s="773"/>
      <c r="B6" s="774"/>
      <c r="C6" s="774"/>
      <c r="D6" s="775" t="s">
        <v>1657</v>
      </c>
      <c r="E6" s="776" t="s">
        <v>1654</v>
      </c>
    </row>
    <row r="7" spans="1:8" ht="26.25" customHeight="1" x14ac:dyDescent="0.25">
      <c r="A7" s="754" t="s">
        <v>1153</v>
      </c>
      <c r="B7" s="862" t="s">
        <v>1491</v>
      </c>
      <c r="C7" s="862"/>
      <c r="D7" s="862"/>
      <c r="E7" s="862"/>
    </row>
    <row r="8" spans="1:8" x14ac:dyDescent="0.25">
      <c r="A8" s="700"/>
      <c r="B8" s="863" t="s">
        <v>641</v>
      </c>
      <c r="C8" s="863"/>
      <c r="D8" s="863"/>
      <c r="E8" s="863"/>
    </row>
    <row r="9" spans="1:8" x14ac:dyDescent="0.25">
      <c r="A9" s="701" t="s">
        <v>1154</v>
      </c>
      <c r="B9" s="864" t="s">
        <v>642</v>
      </c>
      <c r="C9" s="864"/>
      <c r="D9" s="864"/>
      <c r="E9" s="864"/>
      <c r="H9" s="414"/>
    </row>
    <row r="10" spans="1:8" ht="47.25" x14ac:dyDescent="0.25">
      <c r="A10" s="702" t="s">
        <v>1155</v>
      </c>
      <c r="B10" s="703" t="s">
        <v>874</v>
      </c>
      <c r="C10" s="704" t="s">
        <v>4</v>
      </c>
      <c r="D10" s="706"/>
      <c r="E10" s="707"/>
      <c r="H10" s="414"/>
    </row>
    <row r="11" spans="1:8" x14ac:dyDescent="0.25">
      <c r="A11" s="415"/>
      <c r="B11" s="865" t="s">
        <v>1492</v>
      </c>
      <c r="C11" s="866"/>
      <c r="D11" s="867"/>
      <c r="E11" s="422"/>
      <c r="H11" s="414"/>
    </row>
    <row r="12" spans="1:8" ht="15.6" customHeight="1" x14ac:dyDescent="0.25">
      <c r="A12" s="420" t="s">
        <v>1156</v>
      </c>
      <c r="B12" s="868" t="s">
        <v>353</v>
      </c>
      <c r="C12" s="869"/>
      <c r="D12" s="869"/>
      <c r="E12" s="870"/>
      <c r="H12" s="414"/>
    </row>
    <row r="13" spans="1:8" ht="31.5" x14ac:dyDescent="0.25">
      <c r="A13" s="415" t="s">
        <v>1157</v>
      </c>
      <c r="B13" s="421" t="s">
        <v>643</v>
      </c>
      <c r="C13" s="416" t="s">
        <v>9</v>
      </c>
      <c r="D13" s="418"/>
      <c r="E13" s="419"/>
      <c r="H13" s="414"/>
    </row>
    <row r="14" spans="1:8" ht="63" x14ac:dyDescent="0.25">
      <c r="A14" s="415" t="s">
        <v>1158</v>
      </c>
      <c r="B14" s="423" t="s">
        <v>644</v>
      </c>
      <c r="C14" s="416" t="s">
        <v>9</v>
      </c>
      <c r="D14" s="418"/>
      <c r="E14" s="419"/>
      <c r="H14" s="414"/>
    </row>
    <row r="15" spans="1:8" ht="110.25" x14ac:dyDescent="0.25">
      <c r="A15" s="415" t="s">
        <v>1159</v>
      </c>
      <c r="B15" s="424" t="s">
        <v>875</v>
      </c>
      <c r="C15" s="416" t="s">
        <v>7</v>
      </c>
      <c r="D15" s="418"/>
      <c r="E15" s="419"/>
      <c r="H15" s="414"/>
    </row>
    <row r="16" spans="1:8" x14ac:dyDescent="0.25">
      <c r="A16" s="425"/>
      <c r="B16" s="871" t="s">
        <v>1493</v>
      </c>
      <c r="C16" s="872"/>
      <c r="D16" s="873"/>
      <c r="E16" s="422"/>
      <c r="H16" s="414"/>
    </row>
    <row r="17" spans="1:8" x14ac:dyDescent="0.25">
      <c r="A17" s="420" t="s">
        <v>1160</v>
      </c>
      <c r="B17" s="874" t="s">
        <v>645</v>
      </c>
      <c r="C17" s="875"/>
      <c r="D17" s="875"/>
      <c r="E17" s="876"/>
      <c r="H17" s="414"/>
    </row>
    <row r="18" spans="1:8" ht="47.25" x14ac:dyDescent="0.25">
      <c r="A18" s="415" t="s">
        <v>1161</v>
      </c>
      <c r="B18" s="427" t="s">
        <v>876</v>
      </c>
      <c r="C18" s="428" t="s">
        <v>9</v>
      </c>
      <c r="D18" s="418"/>
      <c r="E18" s="419"/>
      <c r="H18" s="414"/>
    </row>
    <row r="19" spans="1:8" ht="31.5" x14ac:dyDescent="0.25">
      <c r="A19" s="415" t="s">
        <v>1162</v>
      </c>
      <c r="B19" s="429" t="s">
        <v>822</v>
      </c>
      <c r="C19" s="428" t="s">
        <v>9</v>
      </c>
      <c r="D19" s="418"/>
      <c r="E19" s="419"/>
      <c r="H19" s="414"/>
    </row>
    <row r="20" spans="1:8" x14ac:dyDescent="0.25">
      <c r="A20" s="431"/>
      <c r="B20" s="865" t="s">
        <v>1494</v>
      </c>
      <c r="C20" s="866"/>
      <c r="D20" s="867"/>
      <c r="E20" s="422"/>
      <c r="H20" s="414"/>
    </row>
    <row r="21" spans="1:8" x14ac:dyDescent="0.25">
      <c r="A21" s="420" t="s">
        <v>1163</v>
      </c>
      <c r="B21" s="859" t="s">
        <v>646</v>
      </c>
      <c r="C21" s="860"/>
      <c r="D21" s="860"/>
      <c r="E21" s="861"/>
      <c r="H21" s="414"/>
    </row>
    <row r="22" spans="1:8" ht="36" customHeight="1" x14ac:dyDescent="0.25">
      <c r="A22" s="415" t="s">
        <v>1164</v>
      </c>
      <c r="B22" s="430" t="s">
        <v>877</v>
      </c>
      <c r="C22" s="416" t="s">
        <v>9</v>
      </c>
      <c r="D22" s="418"/>
      <c r="E22" s="419"/>
      <c r="H22" s="414"/>
    </row>
    <row r="23" spans="1:8" x14ac:dyDescent="0.25">
      <c r="A23" s="431"/>
      <c r="B23" s="865" t="s">
        <v>1495</v>
      </c>
      <c r="C23" s="866"/>
      <c r="D23" s="867"/>
      <c r="E23" s="422"/>
      <c r="H23" s="414"/>
    </row>
    <row r="24" spans="1:8" ht="15.6" customHeight="1" x14ac:dyDescent="0.25">
      <c r="A24" s="420" t="s">
        <v>1165</v>
      </c>
      <c r="B24" s="880" t="s">
        <v>648</v>
      </c>
      <c r="C24" s="881"/>
      <c r="D24" s="881"/>
      <c r="E24" s="882"/>
      <c r="H24" s="414"/>
    </row>
    <row r="25" spans="1:8" ht="78.75" x14ac:dyDescent="0.25">
      <c r="A25" s="415" t="s">
        <v>1166</v>
      </c>
      <c r="B25" s="429" t="s">
        <v>878</v>
      </c>
      <c r="C25" s="428" t="s">
        <v>9</v>
      </c>
      <c r="D25" s="418"/>
      <c r="E25" s="419"/>
      <c r="H25" s="414"/>
    </row>
    <row r="26" spans="1:8" x14ac:dyDescent="0.25">
      <c r="A26" s="415" t="s">
        <v>1167</v>
      </c>
      <c r="B26" s="429" t="s">
        <v>354</v>
      </c>
      <c r="C26" s="428" t="s">
        <v>9</v>
      </c>
      <c r="D26" s="418"/>
      <c r="E26" s="419"/>
      <c r="H26" s="414"/>
    </row>
    <row r="27" spans="1:8" x14ac:dyDescent="0.25">
      <c r="A27" s="431"/>
      <c r="B27" s="883" t="s">
        <v>1496</v>
      </c>
      <c r="C27" s="884"/>
      <c r="D27" s="885"/>
      <c r="E27" s="432"/>
      <c r="H27" s="414"/>
    </row>
    <row r="28" spans="1:8" x14ac:dyDescent="0.25">
      <c r="A28" s="420" t="s">
        <v>1168</v>
      </c>
      <c r="B28" s="886" t="s">
        <v>650</v>
      </c>
      <c r="C28" s="875"/>
      <c r="D28" s="875"/>
      <c r="E28" s="876"/>
      <c r="H28" s="414"/>
    </row>
    <row r="29" spans="1:8" s="434" customFormat="1" ht="31.5" x14ac:dyDescent="0.25">
      <c r="A29" s="415" t="s">
        <v>1169</v>
      </c>
      <c r="B29" s="433" t="s">
        <v>651</v>
      </c>
      <c r="C29" s="416" t="s">
        <v>4</v>
      </c>
      <c r="D29" s="418"/>
      <c r="E29" s="419"/>
    </row>
    <row r="30" spans="1:8" x14ac:dyDescent="0.25">
      <c r="A30" s="431"/>
      <c r="B30" s="883" t="s">
        <v>1497</v>
      </c>
      <c r="C30" s="884"/>
      <c r="D30" s="885"/>
      <c r="E30" s="432"/>
      <c r="H30" s="414"/>
    </row>
    <row r="31" spans="1:8" x14ac:dyDescent="0.25">
      <c r="A31" s="420" t="s">
        <v>1170</v>
      </c>
      <c r="B31" s="886" t="s">
        <v>824</v>
      </c>
      <c r="C31" s="875"/>
      <c r="D31" s="875"/>
      <c r="E31" s="876"/>
      <c r="H31" s="414"/>
    </row>
    <row r="32" spans="1:8" ht="63" x14ac:dyDescent="0.25">
      <c r="A32" s="415" t="s">
        <v>1171</v>
      </c>
      <c r="B32" s="435" t="s">
        <v>969</v>
      </c>
      <c r="C32" s="416" t="s">
        <v>9</v>
      </c>
      <c r="D32" s="418"/>
      <c r="E32" s="419"/>
      <c r="H32" s="414"/>
    </row>
    <row r="33" spans="1:8" ht="63" x14ac:dyDescent="0.25">
      <c r="A33" s="415" t="s">
        <v>1172</v>
      </c>
      <c r="B33" s="423" t="s">
        <v>970</v>
      </c>
      <c r="C33" s="416" t="s">
        <v>9</v>
      </c>
      <c r="D33" s="418"/>
      <c r="E33" s="419"/>
      <c r="H33" s="414"/>
    </row>
    <row r="34" spans="1:8" x14ac:dyDescent="0.25">
      <c r="A34" s="431"/>
      <c r="B34" s="883" t="s">
        <v>1498</v>
      </c>
      <c r="C34" s="884"/>
      <c r="D34" s="885"/>
      <c r="E34" s="432"/>
      <c r="H34" s="414"/>
    </row>
    <row r="35" spans="1:8" x14ac:dyDescent="0.25">
      <c r="A35" s="420" t="s">
        <v>1173</v>
      </c>
      <c r="B35" s="886" t="s">
        <v>654</v>
      </c>
      <c r="C35" s="875"/>
      <c r="D35" s="875"/>
      <c r="E35" s="876"/>
      <c r="H35" s="414"/>
    </row>
    <row r="36" spans="1:8" x14ac:dyDescent="0.25">
      <c r="A36" s="415" t="s">
        <v>1174</v>
      </c>
      <c r="B36" s="436" t="s">
        <v>655</v>
      </c>
      <c r="C36" s="416" t="s">
        <v>4</v>
      </c>
      <c r="D36" s="418"/>
      <c r="E36" s="419"/>
      <c r="H36" s="414"/>
    </row>
    <row r="37" spans="1:8" x14ac:dyDescent="0.25">
      <c r="A37" s="415" t="s">
        <v>1175</v>
      </c>
      <c r="B37" s="436" t="s">
        <v>656</v>
      </c>
      <c r="C37" s="416" t="s">
        <v>4</v>
      </c>
      <c r="D37" s="418"/>
      <c r="E37" s="419"/>
      <c r="H37" s="414"/>
    </row>
    <row r="38" spans="1:8" x14ac:dyDescent="0.25">
      <c r="A38" s="415" t="s">
        <v>1176</v>
      </c>
      <c r="B38" s="436" t="s">
        <v>657</v>
      </c>
      <c r="C38" s="416" t="s">
        <v>4</v>
      </c>
      <c r="D38" s="418"/>
      <c r="E38" s="419"/>
      <c r="H38" s="414"/>
    </row>
    <row r="39" spans="1:8" x14ac:dyDescent="0.25">
      <c r="A39" s="415" t="s">
        <v>1177</v>
      </c>
      <c r="B39" s="414" t="s">
        <v>658</v>
      </c>
      <c r="C39" s="416" t="s">
        <v>4</v>
      </c>
      <c r="D39" s="418"/>
      <c r="E39" s="419"/>
      <c r="H39" s="414"/>
    </row>
    <row r="40" spans="1:8" x14ac:dyDescent="0.25">
      <c r="A40" s="431"/>
      <c r="B40" s="883" t="s">
        <v>1499</v>
      </c>
      <c r="C40" s="884"/>
      <c r="D40" s="885"/>
      <c r="E40" s="432"/>
      <c r="H40" s="414"/>
    </row>
    <row r="41" spans="1:8" x14ac:dyDescent="0.25">
      <c r="A41" s="420" t="s">
        <v>1178</v>
      </c>
      <c r="B41" s="886" t="s">
        <v>660</v>
      </c>
      <c r="C41" s="875"/>
      <c r="D41" s="875"/>
      <c r="E41" s="876"/>
      <c r="H41" s="414"/>
    </row>
    <row r="42" spans="1:8" x14ac:dyDescent="0.25">
      <c r="A42" s="420" t="s">
        <v>1179</v>
      </c>
      <c r="B42" s="887" t="s">
        <v>356</v>
      </c>
      <c r="C42" s="878"/>
      <c r="D42" s="878"/>
      <c r="E42" s="879"/>
      <c r="H42" s="414"/>
    </row>
    <row r="43" spans="1:8" ht="31.5" x14ac:dyDescent="0.25">
      <c r="A43" s="415" t="s">
        <v>1180</v>
      </c>
      <c r="B43" s="437" t="s">
        <v>661</v>
      </c>
      <c r="C43" s="416" t="s">
        <v>7</v>
      </c>
      <c r="D43" s="418"/>
      <c r="E43" s="419"/>
      <c r="H43" s="414"/>
    </row>
    <row r="44" spans="1:8" ht="31.5" x14ac:dyDescent="0.25">
      <c r="A44" s="415" t="s">
        <v>1181</v>
      </c>
      <c r="B44" s="437" t="s">
        <v>879</v>
      </c>
      <c r="C44" s="416" t="s">
        <v>7</v>
      </c>
      <c r="D44" s="418"/>
      <c r="E44" s="419"/>
      <c r="H44" s="414"/>
    </row>
    <row r="45" spans="1:8" x14ac:dyDescent="0.25">
      <c r="A45" s="420" t="s">
        <v>1182</v>
      </c>
      <c r="B45" s="877" t="s">
        <v>357</v>
      </c>
      <c r="C45" s="878"/>
      <c r="D45" s="878"/>
      <c r="E45" s="879"/>
      <c r="H45" s="414"/>
    </row>
    <row r="46" spans="1:8" ht="31.5" x14ac:dyDescent="0.25">
      <c r="A46" s="415" t="s">
        <v>1183</v>
      </c>
      <c r="B46" s="435" t="s">
        <v>880</v>
      </c>
      <c r="C46" s="416" t="s">
        <v>7</v>
      </c>
      <c r="D46" s="418"/>
      <c r="E46" s="419"/>
      <c r="H46" s="414"/>
    </row>
    <row r="47" spans="1:8" x14ac:dyDescent="0.25">
      <c r="A47" s="420" t="s">
        <v>1184</v>
      </c>
      <c r="B47" s="877" t="s">
        <v>662</v>
      </c>
      <c r="C47" s="878"/>
      <c r="D47" s="878"/>
      <c r="E47" s="879"/>
      <c r="H47" s="414"/>
    </row>
    <row r="48" spans="1:8" ht="31.5" x14ac:dyDescent="0.25">
      <c r="A48" s="415" t="s">
        <v>1185</v>
      </c>
      <c r="B48" s="435" t="s">
        <v>881</v>
      </c>
      <c r="C48" s="416" t="s">
        <v>7</v>
      </c>
      <c r="D48" s="418"/>
      <c r="E48" s="419"/>
      <c r="H48" s="414"/>
    </row>
    <row r="49" spans="1:8" x14ac:dyDescent="0.25">
      <c r="A49" s="420" t="s">
        <v>1186</v>
      </c>
      <c r="B49" s="877" t="s">
        <v>358</v>
      </c>
      <c r="C49" s="878"/>
      <c r="D49" s="878"/>
      <c r="E49" s="879"/>
      <c r="H49" s="414"/>
    </row>
    <row r="50" spans="1:8" ht="31.5" x14ac:dyDescent="0.25">
      <c r="A50" s="415" t="s">
        <v>1187</v>
      </c>
      <c r="B50" s="435" t="s">
        <v>962</v>
      </c>
      <c r="C50" s="416" t="s">
        <v>7</v>
      </c>
      <c r="D50" s="418"/>
      <c r="E50" s="419"/>
      <c r="H50" s="414"/>
    </row>
    <row r="51" spans="1:8" ht="47.25" x14ac:dyDescent="0.25">
      <c r="A51" s="415" t="s">
        <v>1188</v>
      </c>
      <c r="B51" s="435" t="s">
        <v>963</v>
      </c>
      <c r="C51" s="416" t="s">
        <v>7</v>
      </c>
      <c r="D51" s="418"/>
      <c r="E51" s="419"/>
      <c r="H51" s="414"/>
    </row>
    <row r="52" spans="1:8" ht="47.25" x14ac:dyDescent="0.25">
      <c r="A52" s="415" t="s">
        <v>1189</v>
      </c>
      <c r="B52" s="435" t="s">
        <v>964</v>
      </c>
      <c r="C52" s="416" t="s">
        <v>7</v>
      </c>
      <c r="D52" s="418"/>
      <c r="E52" s="419"/>
      <c r="H52" s="414"/>
    </row>
    <row r="53" spans="1:8" ht="31.5" x14ac:dyDescent="0.25">
      <c r="A53" s="415" t="s">
        <v>1190</v>
      </c>
      <c r="B53" s="435" t="s">
        <v>965</v>
      </c>
      <c r="C53" s="416" t="s">
        <v>7</v>
      </c>
      <c r="D53" s="456"/>
      <c r="E53" s="419"/>
      <c r="H53" s="414"/>
    </row>
    <row r="54" spans="1:8" ht="31.5" x14ac:dyDescent="0.25">
      <c r="A54" s="415" t="s">
        <v>1191</v>
      </c>
      <c r="B54" s="435" t="s">
        <v>966</v>
      </c>
      <c r="C54" s="416" t="s">
        <v>7</v>
      </c>
      <c r="D54" s="456"/>
      <c r="E54" s="419"/>
      <c r="H54" s="414"/>
    </row>
    <row r="55" spans="1:8" x14ac:dyDescent="0.25">
      <c r="A55" s="431"/>
      <c r="B55" s="883" t="s">
        <v>1500</v>
      </c>
      <c r="C55" s="884"/>
      <c r="D55" s="885"/>
      <c r="E55" s="440"/>
      <c r="H55" s="414"/>
    </row>
    <row r="56" spans="1:8" x14ac:dyDescent="0.25">
      <c r="A56" s="420" t="s">
        <v>1192</v>
      </c>
      <c r="B56" s="888" t="s">
        <v>352</v>
      </c>
      <c r="C56" s="889"/>
      <c r="D56" s="889"/>
      <c r="E56" s="890"/>
      <c r="H56" s="414"/>
    </row>
    <row r="57" spans="1:8" x14ac:dyDescent="0.25">
      <c r="A57" s="415" t="s">
        <v>1193</v>
      </c>
      <c r="B57" s="427" t="s">
        <v>360</v>
      </c>
      <c r="C57" s="441" t="s">
        <v>4</v>
      </c>
      <c r="D57" s="419"/>
      <c r="E57" s="419"/>
      <c r="H57" s="414"/>
    </row>
    <row r="58" spans="1:8" x14ac:dyDescent="0.25">
      <c r="A58" s="415" t="s">
        <v>1194</v>
      </c>
      <c r="B58" s="427" t="s">
        <v>663</v>
      </c>
      <c r="C58" s="441" t="s">
        <v>9</v>
      </c>
      <c r="D58" s="419"/>
      <c r="E58" s="419"/>
      <c r="H58" s="414"/>
    </row>
    <row r="59" spans="1:8" x14ac:dyDescent="0.25">
      <c r="A59" s="415" t="s">
        <v>1195</v>
      </c>
      <c r="B59" s="427" t="s">
        <v>361</v>
      </c>
      <c r="C59" s="441" t="s">
        <v>4</v>
      </c>
      <c r="D59" s="419"/>
      <c r="E59" s="419"/>
      <c r="H59" s="414"/>
    </row>
    <row r="60" spans="1:8" ht="31.5" x14ac:dyDescent="0.25">
      <c r="A60" s="415" t="s">
        <v>1196</v>
      </c>
      <c r="B60" s="427" t="s">
        <v>664</v>
      </c>
      <c r="C60" s="441" t="s">
        <v>4</v>
      </c>
      <c r="D60" s="419"/>
      <c r="E60" s="419"/>
      <c r="H60" s="414"/>
    </row>
    <row r="61" spans="1:8" x14ac:dyDescent="0.25">
      <c r="A61" s="415" t="s">
        <v>1197</v>
      </c>
      <c r="B61" s="427" t="s">
        <v>362</v>
      </c>
      <c r="C61" s="441" t="s">
        <v>4</v>
      </c>
      <c r="D61" s="419"/>
      <c r="E61" s="419"/>
      <c r="H61" s="414"/>
    </row>
    <row r="62" spans="1:8" x14ac:dyDescent="0.25">
      <c r="A62" s="415" t="s">
        <v>1198</v>
      </c>
      <c r="B62" s="427" t="s">
        <v>363</v>
      </c>
      <c r="C62" s="441" t="s">
        <v>9</v>
      </c>
      <c r="D62" s="419"/>
      <c r="E62" s="419"/>
      <c r="H62" s="414"/>
    </row>
    <row r="63" spans="1:8" x14ac:dyDescent="0.25">
      <c r="A63" s="415" t="s">
        <v>1199</v>
      </c>
      <c r="B63" s="427" t="s">
        <v>665</v>
      </c>
      <c r="C63" s="441" t="s">
        <v>4</v>
      </c>
      <c r="D63" s="419"/>
      <c r="E63" s="419"/>
      <c r="H63" s="414"/>
    </row>
    <row r="64" spans="1:8" x14ac:dyDescent="0.25">
      <c r="A64" s="415" t="s">
        <v>1200</v>
      </c>
      <c r="B64" s="442" t="s">
        <v>666</v>
      </c>
      <c r="C64" s="416" t="s">
        <v>4</v>
      </c>
      <c r="D64" s="419"/>
      <c r="E64" s="419"/>
      <c r="H64" s="414"/>
    </row>
    <row r="65" spans="1:8" ht="15.75" customHeight="1" x14ac:dyDescent="0.25">
      <c r="A65" s="431"/>
      <c r="B65" s="891" t="s">
        <v>1501</v>
      </c>
      <c r="C65" s="892"/>
      <c r="D65" s="893"/>
      <c r="E65" s="443"/>
      <c r="H65" s="414"/>
    </row>
    <row r="66" spans="1:8" x14ac:dyDescent="0.25">
      <c r="A66" s="420" t="s">
        <v>1201</v>
      </c>
      <c r="B66" s="880" t="s">
        <v>667</v>
      </c>
      <c r="C66" s="881"/>
      <c r="D66" s="881"/>
      <c r="E66" s="882"/>
      <c r="H66" s="414"/>
    </row>
    <row r="67" spans="1:8" x14ac:dyDescent="0.25">
      <c r="A67" s="415" t="s">
        <v>1202</v>
      </c>
      <c r="B67" s="436" t="s">
        <v>668</v>
      </c>
      <c r="C67" s="439" t="s">
        <v>9</v>
      </c>
      <c r="D67" s="444"/>
      <c r="E67" s="445"/>
      <c r="H67" s="414"/>
    </row>
    <row r="68" spans="1:8" x14ac:dyDescent="0.25">
      <c r="A68" s="415" t="s">
        <v>1203</v>
      </c>
      <c r="B68" s="436" t="s">
        <v>669</v>
      </c>
      <c r="C68" s="439" t="s">
        <v>9</v>
      </c>
      <c r="D68" s="444"/>
      <c r="E68" s="445"/>
      <c r="H68" s="414"/>
    </row>
    <row r="69" spans="1:8" x14ac:dyDescent="0.25">
      <c r="A69" s="415" t="s">
        <v>1204</v>
      </c>
      <c r="B69" s="436" t="s">
        <v>670</v>
      </c>
      <c r="C69" s="439" t="s">
        <v>9</v>
      </c>
      <c r="D69" s="444"/>
      <c r="E69" s="445"/>
      <c r="H69" s="414"/>
    </row>
    <row r="70" spans="1:8" x14ac:dyDescent="0.25">
      <c r="A70" s="415" t="s">
        <v>1205</v>
      </c>
      <c r="B70" s="436" t="s">
        <v>671</v>
      </c>
      <c r="C70" s="439" t="s">
        <v>9</v>
      </c>
      <c r="D70" s="444"/>
      <c r="E70" s="445"/>
      <c r="H70" s="414"/>
    </row>
    <row r="71" spans="1:8" x14ac:dyDescent="0.25">
      <c r="A71" s="415" t="s">
        <v>1206</v>
      </c>
      <c r="B71" s="436" t="s">
        <v>672</v>
      </c>
      <c r="C71" s="439" t="s">
        <v>9</v>
      </c>
      <c r="D71" s="444"/>
      <c r="E71" s="445"/>
      <c r="H71" s="414"/>
    </row>
    <row r="72" spans="1:8" x14ac:dyDescent="0.25">
      <c r="A72" s="415" t="s">
        <v>1207</v>
      </c>
      <c r="B72" s="436" t="s">
        <v>882</v>
      </c>
      <c r="C72" s="439" t="s">
        <v>9</v>
      </c>
      <c r="D72" s="444"/>
      <c r="E72" s="445"/>
      <c r="H72" s="414"/>
    </row>
    <row r="73" spans="1:8" x14ac:dyDescent="0.25">
      <c r="A73" s="415" t="s">
        <v>1208</v>
      </c>
      <c r="B73" s="436" t="s">
        <v>673</v>
      </c>
      <c r="C73" s="439" t="s">
        <v>9</v>
      </c>
      <c r="D73" s="444"/>
      <c r="E73" s="445"/>
      <c r="H73" s="414"/>
    </row>
    <row r="74" spans="1:8" x14ac:dyDescent="0.25">
      <c r="A74" s="415" t="s">
        <v>1209</v>
      </c>
      <c r="B74" s="435" t="s">
        <v>938</v>
      </c>
      <c r="C74" s="439" t="s">
        <v>9</v>
      </c>
      <c r="D74" s="444"/>
      <c r="E74" s="445"/>
      <c r="H74" s="414"/>
    </row>
    <row r="75" spans="1:8" x14ac:dyDescent="0.25">
      <c r="A75" s="415" t="s">
        <v>1210</v>
      </c>
      <c r="B75" s="435" t="s">
        <v>939</v>
      </c>
      <c r="C75" s="439" t="s">
        <v>9</v>
      </c>
      <c r="D75" s="444"/>
      <c r="E75" s="445"/>
      <c r="H75" s="414"/>
    </row>
    <row r="76" spans="1:8" x14ac:dyDescent="0.25">
      <c r="A76" s="415" t="s">
        <v>1211</v>
      </c>
      <c r="B76" s="436" t="s">
        <v>359</v>
      </c>
      <c r="C76" s="446" t="s">
        <v>4</v>
      </c>
      <c r="D76" s="447"/>
      <c r="E76" s="445"/>
      <c r="H76" s="414"/>
    </row>
    <row r="77" spans="1:8" ht="15.6" customHeight="1" x14ac:dyDescent="0.25">
      <c r="A77" s="431"/>
      <c r="B77" s="894" t="s">
        <v>1502</v>
      </c>
      <c r="C77" s="895"/>
      <c r="D77" s="896"/>
      <c r="E77" s="443"/>
      <c r="H77" s="414"/>
    </row>
    <row r="78" spans="1:8" x14ac:dyDescent="0.25">
      <c r="A78" s="420" t="s">
        <v>1212</v>
      </c>
      <c r="B78" s="880" t="s">
        <v>674</v>
      </c>
      <c r="C78" s="881"/>
      <c r="D78" s="881"/>
      <c r="E78" s="882"/>
      <c r="H78" s="414"/>
    </row>
    <row r="79" spans="1:8" x14ac:dyDescent="0.25">
      <c r="A79" s="415" t="s">
        <v>1213</v>
      </c>
      <c r="B79" s="435" t="s">
        <v>675</v>
      </c>
      <c r="C79" s="446" t="s">
        <v>4</v>
      </c>
      <c r="D79" s="447"/>
      <c r="E79" s="445"/>
      <c r="H79" s="414"/>
    </row>
    <row r="80" spans="1:8" x14ac:dyDescent="0.25">
      <c r="A80" s="415" t="s">
        <v>1214</v>
      </c>
      <c r="B80" s="436" t="s">
        <v>676</v>
      </c>
      <c r="C80" s="439" t="s">
        <v>9</v>
      </c>
      <c r="D80" s="444"/>
      <c r="E80" s="445"/>
      <c r="H80" s="414"/>
    </row>
    <row r="81" spans="1:8" x14ac:dyDescent="0.25">
      <c r="A81" s="415" t="s">
        <v>1215</v>
      </c>
      <c r="B81" s="436" t="s">
        <v>677</v>
      </c>
      <c r="C81" s="439" t="s">
        <v>9</v>
      </c>
      <c r="D81" s="444"/>
      <c r="E81" s="445"/>
      <c r="H81" s="414"/>
    </row>
    <row r="82" spans="1:8" x14ac:dyDescent="0.25">
      <c r="A82" s="415" t="s">
        <v>1216</v>
      </c>
      <c r="B82" s="436" t="s">
        <v>678</v>
      </c>
      <c r="C82" s="439" t="s">
        <v>9</v>
      </c>
      <c r="D82" s="444"/>
      <c r="E82" s="445"/>
      <c r="H82" s="414"/>
    </row>
    <row r="83" spans="1:8" x14ac:dyDescent="0.25">
      <c r="A83" s="415" t="s">
        <v>1217</v>
      </c>
      <c r="B83" s="436" t="s">
        <v>679</v>
      </c>
      <c r="C83" s="439" t="s">
        <v>9</v>
      </c>
      <c r="D83" s="444"/>
      <c r="E83" s="445"/>
      <c r="H83" s="414"/>
    </row>
    <row r="84" spans="1:8" x14ac:dyDescent="0.25">
      <c r="A84" s="415" t="s">
        <v>1218</v>
      </c>
      <c r="B84" s="436" t="s">
        <v>680</v>
      </c>
      <c r="C84" s="439" t="s">
        <v>9</v>
      </c>
      <c r="D84" s="444"/>
      <c r="E84" s="445"/>
      <c r="H84" s="414"/>
    </row>
    <row r="85" spans="1:8" x14ac:dyDescent="0.25">
      <c r="A85" s="415" t="s">
        <v>1219</v>
      </c>
      <c r="B85" s="436" t="s">
        <v>681</v>
      </c>
      <c r="C85" s="439" t="s">
        <v>9</v>
      </c>
      <c r="D85" s="444"/>
      <c r="E85" s="445"/>
      <c r="H85" s="414"/>
    </row>
    <row r="86" spans="1:8" x14ac:dyDescent="0.25">
      <c r="A86" s="415" t="s">
        <v>1220</v>
      </c>
      <c r="B86" s="436" t="s">
        <v>682</v>
      </c>
      <c r="C86" s="439" t="s">
        <v>9</v>
      </c>
      <c r="D86" s="444"/>
      <c r="E86" s="445"/>
      <c r="H86" s="414"/>
    </row>
    <row r="87" spans="1:8" x14ac:dyDescent="0.25">
      <c r="A87" s="415" t="s">
        <v>1221</v>
      </c>
      <c r="B87" s="436" t="s">
        <v>683</v>
      </c>
      <c r="C87" s="439" t="s">
        <v>9</v>
      </c>
      <c r="D87" s="444"/>
      <c r="E87" s="445"/>
      <c r="H87" s="414"/>
    </row>
    <row r="88" spans="1:8" ht="15.75" customHeight="1" x14ac:dyDescent="0.25">
      <c r="A88" s="431"/>
      <c r="B88" s="894" t="s">
        <v>1503</v>
      </c>
      <c r="C88" s="895"/>
      <c r="D88" s="896"/>
      <c r="E88" s="443"/>
      <c r="H88" s="414"/>
    </row>
    <row r="89" spans="1:8" x14ac:dyDescent="0.25">
      <c r="A89" s="420" t="s">
        <v>1222</v>
      </c>
      <c r="B89" s="897" t="s">
        <v>684</v>
      </c>
      <c r="C89" s="881"/>
      <c r="D89" s="881"/>
      <c r="E89" s="882"/>
      <c r="H89" s="414"/>
    </row>
    <row r="90" spans="1:8" ht="31.5" x14ac:dyDescent="0.25">
      <c r="A90" s="415" t="s">
        <v>1223</v>
      </c>
      <c r="B90" s="448" t="s">
        <v>685</v>
      </c>
      <c r="C90" s="439" t="s">
        <v>9</v>
      </c>
      <c r="D90" s="447"/>
      <c r="E90" s="445"/>
      <c r="H90" s="414"/>
    </row>
    <row r="91" spans="1:8" ht="31.5" x14ac:dyDescent="0.25">
      <c r="A91" s="415" t="s">
        <v>1224</v>
      </c>
      <c r="B91" s="448" t="s">
        <v>686</v>
      </c>
      <c r="C91" s="439" t="s">
        <v>9</v>
      </c>
      <c r="D91" s="447"/>
      <c r="E91" s="445"/>
      <c r="H91" s="414"/>
    </row>
    <row r="92" spans="1:8" ht="31.5" x14ac:dyDescent="0.25">
      <c r="A92" s="415" t="s">
        <v>1225</v>
      </c>
      <c r="B92" s="435" t="s">
        <v>687</v>
      </c>
      <c r="C92" s="449" t="s">
        <v>9</v>
      </c>
      <c r="D92" s="447"/>
      <c r="E92" s="445"/>
      <c r="H92" s="414"/>
    </row>
    <row r="93" spans="1:8" ht="15.6" customHeight="1" x14ac:dyDescent="0.25">
      <c r="A93" s="431"/>
      <c r="B93" s="894" t="s">
        <v>1504</v>
      </c>
      <c r="C93" s="895"/>
      <c r="D93" s="896"/>
      <c r="E93" s="450"/>
      <c r="H93" s="414"/>
    </row>
    <row r="94" spans="1:8" x14ac:dyDescent="0.25">
      <c r="A94" s="420" t="s">
        <v>1226</v>
      </c>
      <c r="B94" s="880" t="s">
        <v>688</v>
      </c>
      <c r="C94" s="881"/>
      <c r="D94" s="881"/>
      <c r="E94" s="882"/>
      <c r="H94" s="414"/>
    </row>
    <row r="95" spans="1:8" ht="299.25" x14ac:dyDescent="0.25">
      <c r="A95" s="415" t="s">
        <v>1227</v>
      </c>
      <c r="B95" s="435" t="s">
        <v>825</v>
      </c>
      <c r="C95" s="449" t="s">
        <v>9</v>
      </c>
      <c r="D95" s="444"/>
      <c r="E95" s="445"/>
      <c r="H95" s="414"/>
    </row>
    <row r="96" spans="1:8" x14ac:dyDescent="0.25">
      <c r="A96" s="431"/>
      <c r="B96" s="894" t="s">
        <v>1505</v>
      </c>
      <c r="C96" s="895"/>
      <c r="D96" s="896"/>
      <c r="E96" s="443">
        <f>E95</f>
        <v>0</v>
      </c>
      <c r="H96" s="414"/>
    </row>
    <row r="97" spans="1:8" ht="31.5" x14ac:dyDescent="0.25">
      <c r="A97" s="420" t="s">
        <v>1228</v>
      </c>
      <c r="B97" s="608" t="s">
        <v>1506</v>
      </c>
      <c r="C97" s="609" t="s">
        <v>4</v>
      </c>
      <c r="D97" s="444"/>
      <c r="E97" s="445"/>
      <c r="H97" s="414"/>
    </row>
    <row r="98" spans="1:8" x14ac:dyDescent="0.25">
      <c r="A98" s="431"/>
      <c r="B98" s="894" t="s">
        <v>1507</v>
      </c>
      <c r="C98" s="895"/>
      <c r="D98" s="896"/>
      <c r="E98" s="443"/>
      <c r="H98" s="414"/>
    </row>
    <row r="99" spans="1:8" ht="15.6" customHeight="1" x14ac:dyDescent="0.25">
      <c r="A99" s="420"/>
      <c r="B99" s="898" t="s">
        <v>53</v>
      </c>
      <c r="C99" s="899"/>
      <c r="D99" s="899"/>
      <c r="E99" s="900"/>
      <c r="H99" s="414"/>
    </row>
    <row r="100" spans="1:8" x14ac:dyDescent="0.25">
      <c r="A100" s="420" t="s">
        <v>1229</v>
      </c>
      <c r="B100" s="880" t="s">
        <v>654</v>
      </c>
      <c r="C100" s="881"/>
      <c r="D100" s="881"/>
      <c r="E100" s="882"/>
      <c r="H100" s="414"/>
    </row>
    <row r="101" spans="1:8" x14ac:dyDescent="0.25">
      <c r="A101" s="415" t="s">
        <v>1230</v>
      </c>
      <c r="B101" s="436" t="s">
        <v>689</v>
      </c>
      <c r="C101" s="453" t="s">
        <v>4</v>
      </c>
      <c r="D101" s="445"/>
      <c r="E101" s="454"/>
      <c r="H101" s="414"/>
    </row>
    <row r="102" spans="1:8" x14ac:dyDescent="0.25">
      <c r="A102" s="415" t="s">
        <v>1231</v>
      </c>
      <c r="B102" s="436" t="s">
        <v>690</v>
      </c>
      <c r="C102" s="453" t="s">
        <v>4</v>
      </c>
      <c r="D102" s="445"/>
      <c r="E102" s="454"/>
      <c r="H102" s="414"/>
    </row>
    <row r="103" spans="1:8" x14ac:dyDescent="0.25">
      <c r="A103" s="415" t="s">
        <v>1232</v>
      </c>
      <c r="B103" s="436" t="s">
        <v>691</v>
      </c>
      <c r="C103" s="453" t="s">
        <v>4</v>
      </c>
      <c r="D103" s="445"/>
      <c r="E103" s="454"/>
      <c r="H103" s="414"/>
    </row>
    <row r="104" spans="1:8" x14ac:dyDescent="0.25">
      <c r="A104" s="415" t="s">
        <v>1233</v>
      </c>
      <c r="B104" s="436" t="s">
        <v>692</v>
      </c>
      <c r="C104" s="453" t="s">
        <v>4</v>
      </c>
      <c r="D104" s="445"/>
      <c r="E104" s="454"/>
      <c r="H104" s="414"/>
    </row>
    <row r="105" spans="1:8" x14ac:dyDescent="0.25">
      <c r="A105" s="415" t="s">
        <v>1234</v>
      </c>
      <c r="B105" s="436" t="s">
        <v>693</v>
      </c>
      <c r="C105" s="453" t="s">
        <v>4</v>
      </c>
      <c r="D105" s="445"/>
      <c r="E105" s="454"/>
      <c r="H105" s="414"/>
    </row>
    <row r="106" spans="1:8" x14ac:dyDescent="0.25">
      <c r="A106" s="415" t="s">
        <v>1235</v>
      </c>
      <c r="B106" s="436" t="s">
        <v>694</v>
      </c>
      <c r="C106" s="453" t="s">
        <v>4</v>
      </c>
      <c r="D106" s="445"/>
      <c r="E106" s="454"/>
      <c r="H106" s="414"/>
    </row>
    <row r="107" spans="1:8" x14ac:dyDescent="0.25">
      <c r="A107" s="415" t="s">
        <v>1236</v>
      </c>
      <c r="B107" s="436" t="s">
        <v>658</v>
      </c>
      <c r="C107" s="453" t="s">
        <v>4</v>
      </c>
      <c r="D107" s="445"/>
      <c r="E107" s="454"/>
      <c r="H107" s="414"/>
    </row>
    <row r="108" spans="1:8" x14ac:dyDescent="0.25">
      <c r="A108" s="431"/>
      <c r="B108" s="894" t="s">
        <v>1508</v>
      </c>
      <c r="C108" s="895"/>
      <c r="D108" s="896"/>
      <c r="E108" s="455"/>
      <c r="H108" s="414"/>
    </row>
    <row r="109" spans="1:8" x14ac:dyDescent="0.25">
      <c r="A109" s="708" t="s">
        <v>1237</v>
      </c>
      <c r="B109" s="886" t="s">
        <v>355</v>
      </c>
      <c r="C109" s="875"/>
      <c r="D109" s="875"/>
      <c r="E109" s="876"/>
      <c r="H109" s="414"/>
    </row>
    <row r="110" spans="1:8" x14ac:dyDescent="0.25">
      <c r="A110" s="709" t="s">
        <v>1238</v>
      </c>
      <c r="B110" s="877" t="s">
        <v>356</v>
      </c>
      <c r="C110" s="878"/>
      <c r="D110" s="878"/>
      <c r="E110" s="879"/>
      <c r="H110" s="414"/>
    </row>
    <row r="111" spans="1:8" ht="31.5" x14ac:dyDescent="0.25">
      <c r="A111" s="709" t="s">
        <v>1239</v>
      </c>
      <c r="B111" s="437" t="s">
        <v>883</v>
      </c>
      <c r="C111" s="453" t="s">
        <v>7</v>
      </c>
      <c r="D111" s="456"/>
      <c r="E111" s="456"/>
      <c r="H111" s="414"/>
    </row>
    <row r="112" spans="1:8" ht="31.5" x14ac:dyDescent="0.25">
      <c r="A112" s="709" t="s">
        <v>1240</v>
      </c>
      <c r="B112" s="437" t="s">
        <v>695</v>
      </c>
      <c r="C112" s="453" t="s">
        <v>7</v>
      </c>
      <c r="D112" s="456"/>
      <c r="E112" s="456"/>
      <c r="H112" s="414"/>
    </row>
    <row r="113" spans="1:8" ht="31.5" x14ac:dyDescent="0.25">
      <c r="A113" s="709" t="s">
        <v>1241</v>
      </c>
      <c r="B113" s="437" t="s">
        <v>884</v>
      </c>
      <c r="C113" s="453" t="s">
        <v>7</v>
      </c>
      <c r="D113" s="456"/>
      <c r="E113" s="456"/>
      <c r="H113" s="414"/>
    </row>
    <row r="114" spans="1:8" x14ac:dyDescent="0.25">
      <c r="A114" s="709" t="s">
        <v>1242</v>
      </c>
      <c r="B114" s="877" t="s">
        <v>357</v>
      </c>
      <c r="C114" s="878"/>
      <c r="D114" s="878"/>
      <c r="E114" s="879"/>
      <c r="H114" s="414"/>
    </row>
    <row r="115" spans="1:8" ht="31.5" x14ac:dyDescent="0.25">
      <c r="A115" s="709" t="s">
        <v>1243</v>
      </c>
      <c r="B115" s="435" t="s">
        <v>696</v>
      </c>
      <c r="C115" s="453" t="s">
        <v>7</v>
      </c>
      <c r="D115" s="456"/>
      <c r="E115" s="456"/>
      <c r="H115" s="414"/>
    </row>
    <row r="116" spans="1:8" ht="31.5" x14ac:dyDescent="0.25">
      <c r="A116" s="709" t="s">
        <v>1244</v>
      </c>
      <c r="B116" s="435" t="s">
        <v>697</v>
      </c>
      <c r="C116" s="453" t="s">
        <v>7</v>
      </c>
      <c r="D116" s="456"/>
      <c r="E116" s="456"/>
      <c r="H116" s="414"/>
    </row>
    <row r="117" spans="1:8" x14ac:dyDescent="0.25">
      <c r="A117" s="709" t="s">
        <v>1245</v>
      </c>
      <c r="B117" s="877" t="s">
        <v>662</v>
      </c>
      <c r="C117" s="878"/>
      <c r="D117" s="878"/>
      <c r="E117" s="879"/>
      <c r="H117" s="414"/>
    </row>
    <row r="118" spans="1:8" ht="31.5" x14ac:dyDescent="0.25">
      <c r="A118" s="709" t="s">
        <v>1246</v>
      </c>
      <c r="B118" s="435" t="s">
        <v>885</v>
      </c>
      <c r="C118" s="453" t="s">
        <v>7</v>
      </c>
      <c r="D118" s="457"/>
      <c r="E118" s="456"/>
      <c r="H118" s="414"/>
    </row>
    <row r="119" spans="1:8" ht="31.5" x14ac:dyDescent="0.25">
      <c r="A119" s="709" t="s">
        <v>1247</v>
      </c>
      <c r="B119" s="435" t="s">
        <v>886</v>
      </c>
      <c r="C119" s="453" t="s">
        <v>7</v>
      </c>
      <c r="D119" s="457"/>
      <c r="E119" s="456"/>
      <c r="H119" s="414"/>
    </row>
    <row r="120" spans="1:8" x14ac:dyDescent="0.25">
      <c r="A120" s="709" t="s">
        <v>1248</v>
      </c>
      <c r="B120" s="877" t="s">
        <v>358</v>
      </c>
      <c r="C120" s="878"/>
      <c r="D120" s="878"/>
      <c r="E120" s="879"/>
      <c r="H120" s="414"/>
    </row>
    <row r="121" spans="1:8" ht="31.5" x14ac:dyDescent="0.25">
      <c r="A121" s="709" t="s">
        <v>1249</v>
      </c>
      <c r="B121" s="435" t="s">
        <v>962</v>
      </c>
      <c r="C121" s="453" t="s">
        <v>7</v>
      </c>
      <c r="D121" s="418"/>
      <c r="E121" s="456"/>
      <c r="H121" s="414"/>
    </row>
    <row r="122" spans="1:8" ht="47.25" x14ac:dyDescent="0.25">
      <c r="A122" s="709" t="s">
        <v>1250</v>
      </c>
      <c r="B122" s="435" t="s">
        <v>963</v>
      </c>
      <c r="C122" s="453" t="s">
        <v>7</v>
      </c>
      <c r="D122" s="418"/>
      <c r="E122" s="456"/>
      <c r="H122" s="414"/>
    </row>
    <row r="123" spans="1:8" ht="47.25" x14ac:dyDescent="0.25">
      <c r="A123" s="709" t="s">
        <v>1251</v>
      </c>
      <c r="B123" s="435" t="s">
        <v>964</v>
      </c>
      <c r="C123" s="453" t="s">
        <v>7</v>
      </c>
      <c r="D123" s="418"/>
      <c r="E123" s="456"/>
      <c r="H123" s="414"/>
    </row>
    <row r="124" spans="1:8" ht="31.5" x14ac:dyDescent="0.25">
      <c r="A124" s="709" t="s">
        <v>1252</v>
      </c>
      <c r="B124" s="435" t="s">
        <v>965</v>
      </c>
      <c r="C124" s="453" t="s">
        <v>7</v>
      </c>
      <c r="D124" s="456"/>
      <c r="E124" s="456"/>
      <c r="H124" s="414"/>
    </row>
    <row r="125" spans="1:8" ht="31.5" x14ac:dyDescent="0.25">
      <c r="A125" s="709" t="s">
        <v>1253</v>
      </c>
      <c r="B125" s="435" t="s">
        <v>966</v>
      </c>
      <c r="C125" s="453" t="s">
        <v>7</v>
      </c>
      <c r="D125" s="456"/>
      <c r="E125" s="456"/>
      <c r="H125" s="414"/>
    </row>
    <row r="126" spans="1:8" ht="15.6" customHeight="1" x14ac:dyDescent="0.25">
      <c r="A126" s="431"/>
      <c r="B126" s="894" t="s">
        <v>1509</v>
      </c>
      <c r="C126" s="895"/>
      <c r="D126" s="896"/>
      <c r="E126" s="458"/>
      <c r="H126" s="414"/>
    </row>
    <row r="127" spans="1:8" x14ac:dyDescent="0.25">
      <c r="A127" s="420" t="s">
        <v>1254</v>
      </c>
      <c r="B127" s="880" t="s">
        <v>667</v>
      </c>
      <c r="C127" s="881"/>
      <c r="D127" s="881"/>
      <c r="E127" s="882"/>
      <c r="H127" s="414"/>
    </row>
    <row r="128" spans="1:8" x14ac:dyDescent="0.25">
      <c r="A128" s="709" t="s">
        <v>1255</v>
      </c>
      <c r="B128" s="436" t="s">
        <v>668</v>
      </c>
      <c r="C128" s="439" t="s">
        <v>9</v>
      </c>
      <c r="D128" s="444"/>
      <c r="E128" s="456"/>
      <c r="H128" s="414"/>
    </row>
    <row r="129" spans="1:8" x14ac:dyDescent="0.25">
      <c r="A129" s="709" t="s">
        <v>1256</v>
      </c>
      <c r="B129" s="436" t="s">
        <v>669</v>
      </c>
      <c r="C129" s="439" t="s">
        <v>9</v>
      </c>
      <c r="D129" s="444"/>
      <c r="E129" s="456"/>
      <c r="H129" s="414"/>
    </row>
    <row r="130" spans="1:8" x14ac:dyDescent="0.25">
      <c r="A130" s="709" t="s">
        <v>1257</v>
      </c>
      <c r="B130" s="436" t="s">
        <v>670</v>
      </c>
      <c r="C130" s="439" t="s">
        <v>9</v>
      </c>
      <c r="D130" s="444"/>
      <c r="E130" s="456"/>
      <c r="H130" s="414"/>
    </row>
    <row r="131" spans="1:8" x14ac:dyDescent="0.25">
      <c r="A131" s="709" t="s">
        <v>1258</v>
      </c>
      <c r="B131" s="436" t="s">
        <v>671</v>
      </c>
      <c r="C131" s="439" t="s">
        <v>9</v>
      </c>
      <c r="D131" s="444"/>
      <c r="E131" s="456"/>
      <c r="H131" s="414"/>
    </row>
    <row r="132" spans="1:8" x14ac:dyDescent="0.25">
      <c r="A132" s="709" t="s">
        <v>1259</v>
      </c>
      <c r="B132" s="436" t="s">
        <v>672</v>
      </c>
      <c r="C132" s="439" t="s">
        <v>9</v>
      </c>
      <c r="D132" s="444"/>
      <c r="E132" s="456"/>
      <c r="H132" s="414"/>
    </row>
    <row r="133" spans="1:8" x14ac:dyDescent="0.25">
      <c r="A133" s="709" t="s">
        <v>1260</v>
      </c>
      <c r="B133" s="436" t="s">
        <v>882</v>
      </c>
      <c r="C133" s="439" t="s">
        <v>9</v>
      </c>
      <c r="D133" s="444"/>
      <c r="E133" s="456"/>
      <c r="H133" s="414"/>
    </row>
    <row r="134" spans="1:8" x14ac:dyDescent="0.25">
      <c r="A134" s="709" t="s">
        <v>1261</v>
      </c>
      <c r="B134" s="436" t="s">
        <v>673</v>
      </c>
      <c r="C134" s="439" t="s">
        <v>9</v>
      </c>
      <c r="D134" s="444"/>
      <c r="E134" s="456"/>
      <c r="H134" s="414"/>
    </row>
    <row r="135" spans="1:8" x14ac:dyDescent="0.25">
      <c r="A135" s="709" t="s">
        <v>1262</v>
      </c>
      <c r="B135" s="436" t="s">
        <v>940</v>
      </c>
      <c r="C135" s="439" t="s">
        <v>9</v>
      </c>
      <c r="D135" s="444"/>
      <c r="E135" s="456"/>
      <c r="H135" s="414"/>
    </row>
    <row r="136" spans="1:8" x14ac:dyDescent="0.25">
      <c r="A136" s="709" t="s">
        <v>1263</v>
      </c>
      <c r="B136" s="436" t="s">
        <v>941</v>
      </c>
      <c r="C136" s="439" t="s">
        <v>9</v>
      </c>
      <c r="D136" s="444"/>
      <c r="E136" s="456"/>
      <c r="H136" s="414"/>
    </row>
    <row r="137" spans="1:8" x14ac:dyDescent="0.25">
      <c r="A137" s="709" t="s">
        <v>1264</v>
      </c>
      <c r="B137" s="436" t="s">
        <v>359</v>
      </c>
      <c r="C137" s="446" t="s">
        <v>4</v>
      </c>
      <c r="D137" s="447"/>
      <c r="E137" s="456"/>
      <c r="H137" s="414"/>
    </row>
    <row r="138" spans="1:8" ht="15.6" customHeight="1" x14ac:dyDescent="0.25">
      <c r="A138" s="431"/>
      <c r="B138" s="894" t="s">
        <v>1510</v>
      </c>
      <c r="C138" s="895"/>
      <c r="D138" s="896"/>
      <c r="E138" s="459"/>
      <c r="H138" s="414"/>
    </row>
    <row r="139" spans="1:8" x14ac:dyDescent="0.25">
      <c r="A139" s="420" t="s">
        <v>1265</v>
      </c>
      <c r="B139" s="880" t="s">
        <v>674</v>
      </c>
      <c r="C139" s="881"/>
      <c r="D139" s="881"/>
      <c r="E139" s="882"/>
      <c r="H139" s="414"/>
    </row>
    <row r="140" spans="1:8" x14ac:dyDescent="0.25">
      <c r="A140" s="709" t="s">
        <v>1266</v>
      </c>
      <c r="B140" s="436" t="s">
        <v>676</v>
      </c>
      <c r="C140" s="446" t="s">
        <v>9</v>
      </c>
      <c r="D140" s="444"/>
      <c r="E140" s="419"/>
      <c r="H140" s="414"/>
    </row>
    <row r="141" spans="1:8" x14ac:dyDescent="0.25">
      <c r="A141" s="709" t="s">
        <v>1267</v>
      </c>
      <c r="B141" s="436" t="s">
        <v>677</v>
      </c>
      <c r="C141" s="446" t="s">
        <v>9</v>
      </c>
      <c r="D141" s="444"/>
      <c r="E141" s="419"/>
      <c r="H141" s="414"/>
    </row>
    <row r="142" spans="1:8" x14ac:dyDescent="0.25">
      <c r="A142" s="709" t="s">
        <v>1268</v>
      </c>
      <c r="B142" s="436" t="s">
        <v>678</v>
      </c>
      <c r="C142" s="446" t="s">
        <v>9</v>
      </c>
      <c r="D142" s="444"/>
      <c r="E142" s="419"/>
      <c r="H142" s="414"/>
    </row>
    <row r="143" spans="1:8" x14ac:dyDescent="0.25">
      <c r="A143" s="709" t="s">
        <v>1269</v>
      </c>
      <c r="B143" s="436" t="s">
        <v>698</v>
      </c>
      <c r="C143" s="446" t="s">
        <v>9</v>
      </c>
      <c r="D143" s="444"/>
      <c r="E143" s="419"/>
      <c r="H143" s="414"/>
    </row>
    <row r="144" spans="1:8" x14ac:dyDescent="0.25">
      <c r="A144" s="709" t="s">
        <v>1270</v>
      </c>
      <c r="B144" s="436" t="s">
        <v>680</v>
      </c>
      <c r="C144" s="439" t="s">
        <v>9</v>
      </c>
      <c r="D144" s="444"/>
      <c r="E144" s="419"/>
      <c r="H144" s="414"/>
    </row>
    <row r="145" spans="1:8" x14ac:dyDescent="0.25">
      <c r="A145" s="709" t="s">
        <v>1271</v>
      </c>
      <c r="B145" s="436" t="s">
        <v>681</v>
      </c>
      <c r="C145" s="439" t="s">
        <v>9</v>
      </c>
      <c r="D145" s="444"/>
      <c r="E145" s="419"/>
      <c r="H145" s="414"/>
    </row>
    <row r="146" spans="1:8" x14ac:dyDescent="0.25">
      <c r="A146" s="709" t="s">
        <v>1272</v>
      </c>
      <c r="B146" s="436" t="s">
        <v>682</v>
      </c>
      <c r="C146" s="439" t="s">
        <v>9</v>
      </c>
      <c r="D146" s="444"/>
      <c r="E146" s="419"/>
      <c r="H146" s="414"/>
    </row>
    <row r="147" spans="1:8" x14ac:dyDescent="0.25">
      <c r="A147" s="709" t="s">
        <v>1273</v>
      </c>
      <c r="B147" s="436" t="s">
        <v>683</v>
      </c>
      <c r="C147" s="439" t="s">
        <v>9</v>
      </c>
      <c r="D147" s="444"/>
      <c r="E147" s="419"/>
      <c r="H147" s="414"/>
    </row>
    <row r="148" spans="1:8" ht="15.75" customHeight="1" x14ac:dyDescent="0.25">
      <c r="A148" s="431"/>
      <c r="B148" s="894" t="s">
        <v>1511</v>
      </c>
      <c r="C148" s="895"/>
      <c r="D148" s="896"/>
      <c r="E148" s="432"/>
      <c r="H148" s="414"/>
    </row>
    <row r="149" spans="1:8" x14ac:dyDescent="0.25">
      <c r="A149" s="420" t="s">
        <v>1274</v>
      </c>
      <c r="B149" s="880" t="s">
        <v>684</v>
      </c>
      <c r="C149" s="881"/>
      <c r="D149" s="881"/>
      <c r="E149" s="882"/>
      <c r="H149" s="414"/>
    </row>
    <row r="150" spans="1:8" x14ac:dyDescent="0.25">
      <c r="A150" s="709" t="s">
        <v>1275</v>
      </c>
      <c r="B150" s="448" t="s">
        <v>699</v>
      </c>
      <c r="C150" s="439" t="s">
        <v>9</v>
      </c>
      <c r="D150" s="419"/>
      <c r="E150" s="419"/>
      <c r="H150" s="414"/>
    </row>
    <row r="151" spans="1:8" x14ac:dyDescent="0.25">
      <c r="A151" s="709" t="s">
        <v>1276</v>
      </c>
      <c r="B151" s="448" t="s">
        <v>700</v>
      </c>
      <c r="C151" s="439" t="s">
        <v>9</v>
      </c>
      <c r="D151" s="419"/>
      <c r="E151" s="419"/>
      <c r="H151" s="414"/>
    </row>
    <row r="152" spans="1:8" x14ac:dyDescent="0.25">
      <c r="A152" s="431"/>
      <c r="B152" s="894" t="s">
        <v>1512</v>
      </c>
      <c r="C152" s="895"/>
      <c r="D152" s="896"/>
      <c r="E152" s="432"/>
      <c r="H152" s="414"/>
    </row>
    <row r="153" spans="1:8" ht="15.6" customHeight="1" x14ac:dyDescent="0.25">
      <c r="A153" s="452"/>
      <c r="B153" s="901" t="s">
        <v>380</v>
      </c>
      <c r="C153" s="902"/>
      <c r="D153" s="902"/>
      <c r="E153" s="903"/>
      <c r="H153" s="414"/>
    </row>
    <row r="154" spans="1:8" x14ac:dyDescent="0.25">
      <c r="A154" s="420" t="s">
        <v>1277</v>
      </c>
      <c r="B154" s="880" t="s">
        <v>654</v>
      </c>
      <c r="C154" s="881"/>
      <c r="D154" s="881"/>
      <c r="E154" s="882"/>
      <c r="H154" s="414"/>
    </row>
    <row r="155" spans="1:8" x14ac:dyDescent="0.25">
      <c r="A155" s="415" t="s">
        <v>1278</v>
      </c>
      <c r="B155" s="436" t="s">
        <v>701</v>
      </c>
      <c r="C155" s="416" t="s">
        <v>9</v>
      </c>
      <c r="D155" s="418"/>
      <c r="E155" s="419"/>
      <c r="H155" s="414"/>
    </row>
    <row r="156" spans="1:8" x14ac:dyDescent="0.25">
      <c r="A156" s="415" t="s">
        <v>1279</v>
      </c>
      <c r="B156" s="436" t="s">
        <v>702</v>
      </c>
      <c r="C156" s="416" t="s">
        <v>9</v>
      </c>
      <c r="D156" s="418"/>
      <c r="E156" s="419"/>
      <c r="H156" s="414"/>
    </row>
    <row r="157" spans="1:8" x14ac:dyDescent="0.25">
      <c r="A157" s="415" t="s">
        <v>1280</v>
      </c>
      <c r="B157" s="436" t="s">
        <v>703</v>
      </c>
      <c r="C157" s="416" t="s">
        <v>9</v>
      </c>
      <c r="D157" s="418"/>
      <c r="E157" s="419"/>
      <c r="H157" s="414"/>
    </row>
    <row r="158" spans="1:8" x14ac:dyDescent="0.25">
      <c r="A158" s="415" t="s">
        <v>1281</v>
      </c>
      <c r="B158" s="436" t="s">
        <v>704</v>
      </c>
      <c r="C158" s="416" t="s">
        <v>9</v>
      </c>
      <c r="D158" s="418"/>
      <c r="E158" s="419"/>
      <c r="H158" s="414"/>
    </row>
    <row r="159" spans="1:8" x14ac:dyDescent="0.25">
      <c r="A159" s="415" t="s">
        <v>1282</v>
      </c>
      <c r="B159" s="436" t="s">
        <v>705</v>
      </c>
      <c r="C159" s="416" t="s">
        <v>9</v>
      </c>
      <c r="D159" s="460"/>
      <c r="E159" s="419"/>
      <c r="H159" s="414"/>
    </row>
    <row r="160" spans="1:8" x14ac:dyDescent="0.25">
      <c r="A160" s="415" t="s">
        <v>1283</v>
      </c>
      <c r="B160" s="436" t="s">
        <v>706</v>
      </c>
      <c r="C160" s="416" t="s">
        <v>9</v>
      </c>
      <c r="D160" s="460"/>
      <c r="E160" s="419"/>
      <c r="H160" s="414"/>
    </row>
    <row r="161" spans="1:8" x14ac:dyDescent="0.25">
      <c r="A161" s="415" t="s">
        <v>1284</v>
      </c>
      <c r="B161" s="436" t="s">
        <v>658</v>
      </c>
      <c r="C161" s="449" t="s">
        <v>4</v>
      </c>
      <c r="D161" s="460"/>
      <c r="E161" s="419"/>
      <c r="H161" s="414"/>
    </row>
    <row r="162" spans="1:8" x14ac:dyDescent="0.25">
      <c r="A162" s="431"/>
      <c r="B162" s="894" t="s">
        <v>1513</v>
      </c>
      <c r="C162" s="895"/>
      <c r="D162" s="896"/>
      <c r="E162" s="443"/>
      <c r="H162" s="414"/>
    </row>
    <row r="163" spans="1:8" x14ac:dyDescent="0.25">
      <c r="A163" s="420" t="s">
        <v>1285</v>
      </c>
      <c r="B163" s="886" t="s">
        <v>355</v>
      </c>
      <c r="C163" s="875"/>
      <c r="D163" s="875"/>
      <c r="E163" s="876"/>
      <c r="H163" s="414"/>
    </row>
    <row r="164" spans="1:8" x14ac:dyDescent="0.25">
      <c r="A164" s="415" t="s">
        <v>1286</v>
      </c>
      <c r="B164" s="877" t="s">
        <v>356</v>
      </c>
      <c r="C164" s="878"/>
      <c r="D164" s="878"/>
      <c r="E164" s="879"/>
      <c r="H164" s="414"/>
    </row>
    <row r="165" spans="1:8" ht="31.5" x14ac:dyDescent="0.25">
      <c r="A165" s="415" t="s">
        <v>1287</v>
      </c>
      <c r="B165" s="437" t="s">
        <v>707</v>
      </c>
      <c r="C165" s="449" t="s">
        <v>7</v>
      </c>
      <c r="D165" s="460"/>
      <c r="E165" s="445"/>
      <c r="H165" s="414"/>
    </row>
    <row r="166" spans="1:8" ht="31.5" x14ac:dyDescent="0.25">
      <c r="A166" s="415" t="s">
        <v>1288</v>
      </c>
      <c r="B166" s="437" t="s">
        <v>708</v>
      </c>
      <c r="C166" s="449" t="s">
        <v>7</v>
      </c>
      <c r="D166" s="460"/>
      <c r="E166" s="445"/>
      <c r="H166" s="414"/>
    </row>
    <row r="167" spans="1:8" x14ac:dyDescent="0.25">
      <c r="A167" s="415" t="s">
        <v>1289</v>
      </c>
      <c r="B167" s="877" t="s">
        <v>357</v>
      </c>
      <c r="C167" s="878"/>
      <c r="D167" s="878"/>
      <c r="E167" s="879"/>
      <c r="H167" s="414"/>
    </row>
    <row r="168" spans="1:8" ht="31.5" x14ac:dyDescent="0.25">
      <c r="A168" s="415" t="s">
        <v>1290</v>
      </c>
      <c r="B168" s="435" t="s">
        <v>709</v>
      </c>
      <c r="C168" s="449" t="s">
        <v>9</v>
      </c>
      <c r="D168" s="460"/>
      <c r="E168" s="445"/>
      <c r="H168" s="414"/>
    </row>
    <row r="169" spans="1:8" ht="31.5" x14ac:dyDescent="0.25">
      <c r="A169" s="415" t="s">
        <v>1291</v>
      </c>
      <c r="B169" s="435" t="s">
        <v>710</v>
      </c>
      <c r="C169" s="449" t="s">
        <v>9</v>
      </c>
      <c r="D169" s="460"/>
      <c r="E169" s="445"/>
      <c r="H169" s="414"/>
    </row>
    <row r="170" spans="1:8" x14ac:dyDescent="0.25">
      <c r="A170" s="415" t="s">
        <v>1292</v>
      </c>
      <c r="B170" s="877" t="s">
        <v>662</v>
      </c>
      <c r="C170" s="878"/>
      <c r="D170" s="878"/>
      <c r="E170" s="879"/>
      <c r="H170" s="414"/>
    </row>
    <row r="171" spans="1:8" ht="31.5" x14ac:dyDescent="0.25">
      <c r="A171" s="415" t="s">
        <v>1293</v>
      </c>
      <c r="B171" s="435" t="s">
        <v>887</v>
      </c>
      <c r="C171" s="449" t="s">
        <v>9</v>
      </c>
      <c r="D171" s="460"/>
      <c r="E171" s="445"/>
      <c r="H171" s="414"/>
    </row>
    <row r="172" spans="1:8" ht="31.5" x14ac:dyDescent="0.25">
      <c r="A172" s="415" t="s">
        <v>1294</v>
      </c>
      <c r="B172" s="435" t="s">
        <v>888</v>
      </c>
      <c r="C172" s="449" t="s">
        <v>9</v>
      </c>
      <c r="D172" s="460"/>
      <c r="E172" s="445"/>
      <c r="H172" s="414"/>
    </row>
    <row r="173" spans="1:8" x14ac:dyDescent="0.25">
      <c r="A173" s="415" t="s">
        <v>1295</v>
      </c>
      <c r="B173" s="877" t="s">
        <v>358</v>
      </c>
      <c r="C173" s="878"/>
      <c r="D173" s="878"/>
      <c r="E173" s="879"/>
      <c r="H173" s="414"/>
    </row>
    <row r="174" spans="1:8" ht="31.5" x14ac:dyDescent="0.25">
      <c r="A174" s="415" t="s">
        <v>1296</v>
      </c>
      <c r="B174" s="435" t="s">
        <v>962</v>
      </c>
      <c r="C174" s="439" t="s">
        <v>7</v>
      </c>
      <c r="D174" s="418"/>
      <c r="E174" s="445"/>
      <c r="H174" s="414"/>
    </row>
    <row r="175" spans="1:8" ht="47.25" x14ac:dyDescent="0.25">
      <c r="A175" s="415" t="s">
        <v>1297</v>
      </c>
      <c r="B175" s="435" t="s">
        <v>963</v>
      </c>
      <c r="C175" s="439" t="s">
        <v>7</v>
      </c>
      <c r="D175" s="418"/>
      <c r="E175" s="445"/>
      <c r="H175" s="414"/>
    </row>
    <row r="176" spans="1:8" ht="47.25" x14ac:dyDescent="0.25">
      <c r="A176" s="415" t="s">
        <v>1298</v>
      </c>
      <c r="B176" s="435" t="s">
        <v>964</v>
      </c>
      <c r="C176" s="439" t="s">
        <v>7</v>
      </c>
      <c r="D176" s="418"/>
      <c r="E176" s="445"/>
      <c r="H176" s="414"/>
    </row>
    <row r="177" spans="1:8" ht="31.5" x14ac:dyDescent="0.25">
      <c r="A177" s="415" t="s">
        <v>1299</v>
      </c>
      <c r="B177" s="435" t="s">
        <v>965</v>
      </c>
      <c r="C177" s="439" t="s">
        <v>7</v>
      </c>
      <c r="D177" s="456"/>
      <c r="E177" s="445"/>
      <c r="H177" s="414"/>
    </row>
    <row r="178" spans="1:8" ht="31.5" x14ac:dyDescent="0.25">
      <c r="A178" s="415" t="s">
        <v>1300</v>
      </c>
      <c r="B178" s="435" t="s">
        <v>966</v>
      </c>
      <c r="C178" s="439" t="s">
        <v>7</v>
      </c>
      <c r="D178" s="456"/>
      <c r="E178" s="445"/>
      <c r="H178" s="414"/>
    </row>
    <row r="179" spans="1:8" ht="15.6" customHeight="1" x14ac:dyDescent="0.25">
      <c r="A179" s="461"/>
      <c r="B179" s="894" t="s">
        <v>1514</v>
      </c>
      <c r="C179" s="895"/>
      <c r="D179" s="896"/>
      <c r="E179" s="443"/>
      <c r="H179" s="414"/>
    </row>
    <row r="180" spans="1:8" x14ac:dyDescent="0.25">
      <c r="A180" s="420" t="s">
        <v>1301</v>
      </c>
      <c r="B180" s="880" t="s">
        <v>667</v>
      </c>
      <c r="C180" s="881"/>
      <c r="D180" s="881"/>
      <c r="E180" s="882"/>
      <c r="H180" s="414"/>
    </row>
    <row r="181" spans="1:8" x14ac:dyDescent="0.25">
      <c r="A181" s="415" t="s">
        <v>1302</v>
      </c>
      <c r="B181" s="436" t="s">
        <v>668</v>
      </c>
      <c r="C181" s="439" t="s">
        <v>9</v>
      </c>
      <c r="D181" s="444"/>
      <c r="E181" s="445"/>
      <c r="H181" s="414"/>
    </row>
    <row r="182" spans="1:8" x14ac:dyDescent="0.25">
      <c r="A182" s="415" t="s">
        <v>1303</v>
      </c>
      <c r="B182" s="436" t="s">
        <v>669</v>
      </c>
      <c r="C182" s="439" t="s">
        <v>9</v>
      </c>
      <c r="D182" s="444"/>
      <c r="E182" s="445"/>
      <c r="H182" s="414"/>
    </row>
    <row r="183" spans="1:8" x14ac:dyDescent="0.25">
      <c r="A183" s="415" t="s">
        <v>1304</v>
      </c>
      <c r="B183" s="436" t="s">
        <v>670</v>
      </c>
      <c r="C183" s="439" t="s">
        <v>9</v>
      </c>
      <c r="D183" s="444"/>
      <c r="E183" s="445"/>
      <c r="H183" s="414"/>
    </row>
    <row r="184" spans="1:8" x14ac:dyDescent="0.25">
      <c r="A184" s="415" t="s">
        <v>1305</v>
      </c>
      <c r="B184" s="436" t="s">
        <v>671</v>
      </c>
      <c r="C184" s="439" t="s">
        <v>9</v>
      </c>
      <c r="D184" s="444"/>
      <c r="E184" s="445"/>
      <c r="H184" s="414"/>
    </row>
    <row r="185" spans="1:8" x14ac:dyDescent="0.25">
      <c r="A185" s="415" t="s">
        <v>1306</v>
      </c>
      <c r="B185" s="436" t="s">
        <v>672</v>
      </c>
      <c r="C185" s="439" t="s">
        <v>9</v>
      </c>
      <c r="D185" s="444"/>
      <c r="E185" s="445"/>
      <c r="H185" s="414"/>
    </row>
    <row r="186" spans="1:8" x14ac:dyDescent="0.25">
      <c r="A186" s="415" t="s">
        <v>1307</v>
      </c>
      <c r="B186" s="436" t="s">
        <v>882</v>
      </c>
      <c r="C186" s="439" t="s">
        <v>9</v>
      </c>
      <c r="D186" s="444"/>
      <c r="E186" s="445"/>
      <c r="H186" s="414"/>
    </row>
    <row r="187" spans="1:8" x14ac:dyDescent="0.25">
      <c r="A187" s="415" t="s">
        <v>1308</v>
      </c>
      <c r="B187" s="436" t="s">
        <v>673</v>
      </c>
      <c r="C187" s="439" t="s">
        <v>9</v>
      </c>
      <c r="D187" s="444"/>
      <c r="E187" s="445"/>
      <c r="H187" s="414"/>
    </row>
    <row r="188" spans="1:8" x14ac:dyDescent="0.25">
      <c r="A188" s="415" t="s">
        <v>1309</v>
      </c>
      <c r="B188" s="436" t="s">
        <v>940</v>
      </c>
      <c r="C188" s="439" t="s">
        <v>9</v>
      </c>
      <c r="D188" s="444"/>
      <c r="E188" s="445"/>
      <c r="H188" s="414"/>
    </row>
    <row r="189" spans="1:8" x14ac:dyDescent="0.25">
      <c r="A189" s="415" t="s">
        <v>1310</v>
      </c>
      <c r="B189" s="436" t="s">
        <v>941</v>
      </c>
      <c r="C189" s="439" t="s">
        <v>9</v>
      </c>
      <c r="D189" s="444"/>
      <c r="E189" s="445"/>
      <c r="H189" s="414"/>
    </row>
    <row r="190" spans="1:8" x14ac:dyDescent="0.25">
      <c r="A190" s="415" t="s">
        <v>1311</v>
      </c>
      <c r="B190" s="436" t="s">
        <v>359</v>
      </c>
      <c r="C190" s="439" t="s">
        <v>4</v>
      </c>
      <c r="D190" s="447"/>
      <c r="E190" s="445"/>
      <c r="H190" s="414"/>
    </row>
    <row r="191" spans="1:8" ht="15.75" customHeight="1" x14ac:dyDescent="0.25">
      <c r="A191" s="710"/>
      <c r="B191" s="894" t="s">
        <v>1515</v>
      </c>
      <c r="C191" s="895"/>
      <c r="D191" s="896"/>
      <c r="E191" s="462"/>
      <c r="H191" s="414"/>
    </row>
    <row r="192" spans="1:8" x14ac:dyDescent="0.25">
      <c r="A192" s="420" t="s">
        <v>1312</v>
      </c>
      <c r="B192" s="880" t="s">
        <v>674</v>
      </c>
      <c r="C192" s="881"/>
      <c r="D192" s="881"/>
      <c r="E192" s="882"/>
      <c r="H192" s="414"/>
    </row>
    <row r="193" spans="1:8" x14ac:dyDescent="0.25">
      <c r="A193" s="415" t="s">
        <v>1313</v>
      </c>
      <c r="B193" s="436" t="s">
        <v>676</v>
      </c>
      <c r="C193" s="439" t="s">
        <v>9</v>
      </c>
      <c r="D193" s="444"/>
      <c r="E193" s="463"/>
      <c r="H193" s="414"/>
    </row>
    <row r="194" spans="1:8" x14ac:dyDescent="0.25">
      <c r="A194" s="415" t="s">
        <v>1314</v>
      </c>
      <c r="B194" s="436" t="s">
        <v>677</v>
      </c>
      <c r="C194" s="439" t="s">
        <v>9</v>
      </c>
      <c r="D194" s="444"/>
      <c r="E194" s="463"/>
      <c r="H194" s="414"/>
    </row>
    <row r="195" spans="1:8" x14ac:dyDescent="0.25">
      <c r="A195" s="415" t="s">
        <v>1315</v>
      </c>
      <c r="B195" s="436" t="s">
        <v>678</v>
      </c>
      <c r="C195" s="439" t="s">
        <v>9</v>
      </c>
      <c r="D195" s="444"/>
      <c r="E195" s="463"/>
      <c r="H195" s="414"/>
    </row>
    <row r="196" spans="1:8" x14ac:dyDescent="0.25">
      <c r="A196" s="415" t="s">
        <v>1316</v>
      </c>
      <c r="B196" s="436" t="s">
        <v>679</v>
      </c>
      <c r="C196" s="439" t="s">
        <v>9</v>
      </c>
      <c r="D196" s="444"/>
      <c r="E196" s="463"/>
      <c r="H196" s="414"/>
    </row>
    <row r="197" spans="1:8" x14ac:dyDescent="0.25">
      <c r="A197" s="415" t="s">
        <v>1317</v>
      </c>
      <c r="B197" s="436" t="s">
        <v>680</v>
      </c>
      <c r="C197" s="439" t="s">
        <v>9</v>
      </c>
      <c r="D197" s="444"/>
      <c r="E197" s="463"/>
      <c r="H197" s="414"/>
    </row>
    <row r="198" spans="1:8" x14ac:dyDescent="0.25">
      <c r="A198" s="415" t="s">
        <v>1318</v>
      </c>
      <c r="B198" s="436" t="s">
        <v>681</v>
      </c>
      <c r="C198" s="439" t="s">
        <v>9</v>
      </c>
      <c r="D198" s="444"/>
      <c r="E198" s="463"/>
      <c r="H198" s="414"/>
    </row>
    <row r="199" spans="1:8" x14ac:dyDescent="0.25">
      <c r="A199" s="415" t="s">
        <v>1319</v>
      </c>
      <c r="B199" s="436" t="s">
        <v>682</v>
      </c>
      <c r="C199" s="439" t="s">
        <v>9</v>
      </c>
      <c r="D199" s="444"/>
      <c r="E199" s="463"/>
      <c r="H199" s="414"/>
    </row>
    <row r="200" spans="1:8" x14ac:dyDescent="0.25">
      <c r="A200" s="415" t="s">
        <v>1320</v>
      </c>
      <c r="B200" s="436" t="s">
        <v>683</v>
      </c>
      <c r="C200" s="439" t="s">
        <v>9</v>
      </c>
      <c r="D200" s="444"/>
      <c r="E200" s="463"/>
      <c r="H200" s="414"/>
    </row>
    <row r="201" spans="1:8" ht="15.6" customHeight="1" x14ac:dyDescent="0.25">
      <c r="A201" s="710"/>
      <c r="B201" s="894" t="s">
        <v>1516</v>
      </c>
      <c r="C201" s="895"/>
      <c r="D201" s="896"/>
      <c r="E201" s="462"/>
      <c r="H201" s="414"/>
    </row>
    <row r="202" spans="1:8" x14ac:dyDescent="0.25">
      <c r="A202" s="420" t="s">
        <v>1321</v>
      </c>
      <c r="B202" s="880" t="s">
        <v>684</v>
      </c>
      <c r="C202" s="881"/>
      <c r="D202" s="881"/>
      <c r="E202" s="882"/>
      <c r="H202" s="414"/>
    </row>
    <row r="203" spans="1:8" x14ac:dyDescent="0.25">
      <c r="A203" s="415" t="s">
        <v>1322</v>
      </c>
      <c r="B203" s="448" t="s">
        <v>699</v>
      </c>
      <c r="C203" s="439" t="s">
        <v>9</v>
      </c>
      <c r="D203" s="419"/>
      <c r="E203" s="464"/>
      <c r="H203" s="414"/>
    </row>
    <row r="204" spans="1:8" x14ac:dyDescent="0.25">
      <c r="A204" s="415" t="s">
        <v>1323</v>
      </c>
      <c r="B204" s="448" t="s">
        <v>700</v>
      </c>
      <c r="C204" s="439" t="s">
        <v>9</v>
      </c>
      <c r="D204" s="419"/>
      <c r="E204" s="464"/>
      <c r="H204" s="414"/>
    </row>
    <row r="205" spans="1:8" x14ac:dyDescent="0.25">
      <c r="A205" s="710"/>
      <c r="B205" s="894" t="s">
        <v>1517</v>
      </c>
      <c r="C205" s="895"/>
      <c r="D205" s="896"/>
      <c r="E205" s="465"/>
      <c r="H205" s="414"/>
    </row>
    <row r="206" spans="1:8" x14ac:dyDescent="0.25">
      <c r="A206" s="420" t="s">
        <v>1324</v>
      </c>
      <c r="B206" s="886" t="s">
        <v>711</v>
      </c>
      <c r="C206" s="875"/>
      <c r="D206" s="875"/>
      <c r="E206" s="876"/>
      <c r="H206" s="414"/>
    </row>
    <row r="207" spans="1:8" ht="31.5" x14ac:dyDescent="0.25">
      <c r="A207" s="415" t="s">
        <v>1325</v>
      </c>
      <c r="B207" s="466" t="s">
        <v>712</v>
      </c>
      <c r="C207" s="416" t="s">
        <v>7</v>
      </c>
      <c r="D207" s="418"/>
      <c r="E207" s="419"/>
      <c r="H207" s="414"/>
    </row>
    <row r="208" spans="1:8" ht="276.75" customHeight="1" x14ac:dyDescent="0.25">
      <c r="A208" s="415" t="s">
        <v>1326</v>
      </c>
      <c r="B208" s="466" t="s">
        <v>971</v>
      </c>
      <c r="C208" s="416" t="s">
        <v>4</v>
      </c>
      <c r="D208" s="418"/>
      <c r="E208" s="418"/>
      <c r="H208" s="414"/>
    </row>
    <row r="209" spans="1:8" ht="31.5" x14ac:dyDescent="0.25">
      <c r="A209" s="415" t="s">
        <v>1327</v>
      </c>
      <c r="B209" s="466" t="s">
        <v>713</v>
      </c>
      <c r="C209" s="416" t="s">
        <v>10</v>
      </c>
      <c r="D209" s="418"/>
      <c r="E209" s="418"/>
      <c r="H209" s="414"/>
    </row>
    <row r="210" spans="1:8" x14ac:dyDescent="0.25">
      <c r="A210" s="710"/>
      <c r="B210" s="894" t="s">
        <v>1518</v>
      </c>
      <c r="C210" s="895"/>
      <c r="D210" s="896"/>
      <c r="E210" s="462"/>
      <c r="H210" s="414"/>
    </row>
    <row r="211" spans="1:8" x14ac:dyDescent="0.25">
      <c r="A211" s="420" t="s">
        <v>1328</v>
      </c>
      <c r="B211" s="886" t="s">
        <v>714</v>
      </c>
      <c r="C211" s="875"/>
      <c r="D211" s="875"/>
      <c r="E211" s="876"/>
      <c r="H211" s="414"/>
    </row>
    <row r="212" spans="1:8" ht="63" x14ac:dyDescent="0.25">
      <c r="A212" s="415" t="s">
        <v>1329</v>
      </c>
      <c r="B212" s="467" t="s">
        <v>967</v>
      </c>
      <c r="C212" s="416" t="s">
        <v>46</v>
      </c>
      <c r="D212" s="418"/>
      <c r="E212" s="418"/>
      <c r="H212" s="414"/>
    </row>
    <row r="213" spans="1:8" x14ac:dyDescent="0.25">
      <c r="A213" s="713"/>
      <c r="B213" s="572"/>
      <c r="C213" s="573"/>
      <c r="D213" s="574"/>
      <c r="E213" s="477"/>
    </row>
    <row r="214" spans="1:8" ht="17.25" x14ac:dyDescent="0.25">
      <c r="A214" s="754" t="s">
        <v>1330</v>
      </c>
      <c r="B214" s="862" t="s">
        <v>1521</v>
      </c>
      <c r="C214" s="862"/>
      <c r="D214" s="862"/>
      <c r="E214" s="862"/>
    </row>
    <row r="215" spans="1:8" ht="18" thickBot="1" x14ac:dyDescent="0.3">
      <c r="A215" s="714"/>
      <c r="B215" s="904" t="s">
        <v>1522</v>
      </c>
      <c r="C215" s="905"/>
      <c r="D215" s="905"/>
      <c r="E215" s="906"/>
    </row>
    <row r="216" spans="1:8" x14ac:dyDescent="0.25">
      <c r="A216" s="484"/>
      <c r="B216" s="715" t="s">
        <v>50</v>
      </c>
      <c r="C216" s="715"/>
      <c r="D216" s="715"/>
      <c r="E216" s="716"/>
    </row>
    <row r="217" spans="1:8" ht="31.5" x14ac:dyDescent="0.25">
      <c r="A217" s="717" t="s">
        <v>1331</v>
      </c>
      <c r="B217" s="718" t="s">
        <v>1523</v>
      </c>
      <c r="C217" s="487"/>
      <c r="D217" s="489"/>
      <c r="E217" s="490"/>
    </row>
    <row r="218" spans="1:8" x14ac:dyDescent="0.25">
      <c r="A218" s="719" t="s">
        <v>1332</v>
      </c>
      <c r="B218" s="496" t="s">
        <v>717</v>
      </c>
      <c r="C218" s="492"/>
      <c r="D218" s="495"/>
      <c r="E218" s="493"/>
    </row>
    <row r="219" spans="1:8" x14ac:dyDescent="0.25">
      <c r="A219" s="719" t="s">
        <v>1333</v>
      </c>
      <c r="B219" s="497" t="s">
        <v>718</v>
      </c>
      <c r="C219" s="498" t="s">
        <v>15</v>
      </c>
      <c r="D219" s="499"/>
      <c r="E219" s="490"/>
    </row>
    <row r="220" spans="1:8" x14ac:dyDescent="0.25">
      <c r="A220" s="719" t="s">
        <v>1334</v>
      </c>
      <c r="B220" s="497" t="s">
        <v>719</v>
      </c>
      <c r="C220" s="498" t="s">
        <v>15</v>
      </c>
      <c r="D220" s="499"/>
      <c r="E220" s="490"/>
    </row>
    <row r="221" spans="1:8" x14ac:dyDescent="0.25">
      <c r="A221" s="719" t="s">
        <v>1335</v>
      </c>
      <c r="B221" s="497" t="s">
        <v>720</v>
      </c>
      <c r="C221" s="498" t="s">
        <v>15</v>
      </c>
      <c r="D221" s="499"/>
      <c r="E221" s="490"/>
    </row>
    <row r="222" spans="1:8" x14ac:dyDescent="0.25">
      <c r="A222" s="719" t="s">
        <v>1336</v>
      </c>
      <c r="B222" s="497" t="s">
        <v>722</v>
      </c>
      <c r="C222" s="498" t="s">
        <v>15</v>
      </c>
      <c r="D222" s="499"/>
      <c r="E222" s="490"/>
    </row>
    <row r="223" spans="1:8" x14ac:dyDescent="0.25">
      <c r="A223" s="719" t="s">
        <v>1337</v>
      </c>
      <c r="B223" s="497" t="s">
        <v>723</v>
      </c>
      <c r="C223" s="498" t="s">
        <v>15</v>
      </c>
      <c r="D223" s="499"/>
      <c r="E223" s="490"/>
    </row>
    <row r="224" spans="1:8" x14ac:dyDescent="0.25">
      <c r="A224" s="719" t="s">
        <v>1338</v>
      </c>
      <c r="B224" s="497" t="s">
        <v>724</v>
      </c>
      <c r="C224" s="498" t="s">
        <v>15</v>
      </c>
      <c r="D224" s="499"/>
      <c r="E224" s="490"/>
    </row>
    <row r="225" spans="1:5" x14ac:dyDescent="0.25">
      <c r="A225" s="719" t="s">
        <v>1339</v>
      </c>
      <c r="B225" s="497" t="s">
        <v>725</v>
      </c>
      <c r="C225" s="498" t="s">
        <v>15</v>
      </c>
      <c r="D225" s="499"/>
      <c r="E225" s="490"/>
    </row>
    <row r="226" spans="1:5" x14ac:dyDescent="0.25">
      <c r="A226" s="719" t="s">
        <v>1340</v>
      </c>
      <c r="B226" s="497" t="s">
        <v>726</v>
      </c>
      <c r="C226" s="498" t="s">
        <v>15</v>
      </c>
      <c r="D226" s="499"/>
      <c r="E226" s="490"/>
    </row>
    <row r="227" spans="1:5" x14ac:dyDescent="0.25">
      <c r="A227" s="719" t="s">
        <v>1341</v>
      </c>
      <c r="B227" s="497" t="s">
        <v>727</v>
      </c>
      <c r="C227" s="498" t="s">
        <v>15</v>
      </c>
      <c r="D227" s="499"/>
      <c r="E227" s="490"/>
    </row>
    <row r="228" spans="1:5" x14ac:dyDescent="0.25">
      <c r="A228" s="719" t="s">
        <v>1342</v>
      </c>
      <c r="B228" s="496" t="s">
        <v>721</v>
      </c>
      <c r="C228" s="492"/>
      <c r="D228" s="495"/>
      <c r="E228" s="493"/>
    </row>
    <row r="229" spans="1:5" x14ac:dyDescent="0.25">
      <c r="A229" s="719" t="s">
        <v>1343</v>
      </c>
      <c r="B229" s="497" t="s">
        <v>826</v>
      </c>
      <c r="C229" s="498" t="s">
        <v>15</v>
      </c>
      <c r="D229" s="499"/>
      <c r="E229" s="490"/>
    </row>
    <row r="230" spans="1:5" x14ac:dyDescent="0.25">
      <c r="A230" s="719" t="s">
        <v>1344</v>
      </c>
      <c r="B230" s="497" t="s">
        <v>827</v>
      </c>
      <c r="C230" s="498" t="s">
        <v>15</v>
      </c>
      <c r="D230" s="499"/>
      <c r="E230" s="490"/>
    </row>
    <row r="231" spans="1:5" x14ac:dyDescent="0.25">
      <c r="A231" s="719" t="s">
        <v>1345</v>
      </c>
      <c r="B231" s="720" t="s">
        <v>771</v>
      </c>
      <c r="C231" s="509"/>
      <c r="D231" s="489"/>
      <c r="E231" s="490"/>
    </row>
    <row r="232" spans="1:5" ht="16.149999999999999" customHeight="1" x14ac:dyDescent="0.25">
      <c r="A232" s="719" t="s">
        <v>1346</v>
      </c>
      <c r="B232" s="497" t="s">
        <v>826</v>
      </c>
      <c r="C232" s="498" t="s">
        <v>15</v>
      </c>
      <c r="D232" s="499"/>
      <c r="E232" s="490"/>
    </row>
    <row r="233" spans="1:5" x14ac:dyDescent="0.25">
      <c r="A233" s="719" t="s">
        <v>1347</v>
      </c>
      <c r="B233" s="497" t="s">
        <v>827</v>
      </c>
      <c r="C233" s="498" t="s">
        <v>15</v>
      </c>
      <c r="D233" s="499"/>
      <c r="E233" s="490"/>
    </row>
    <row r="234" spans="1:5" ht="16.5" thickBot="1" x14ac:dyDescent="0.3">
      <c r="A234" s="500"/>
      <c r="B234" s="501" t="s">
        <v>1524</v>
      </c>
      <c r="C234" s="502"/>
      <c r="D234" s="504"/>
      <c r="E234" s="505"/>
    </row>
    <row r="235" spans="1:5" ht="16.5" thickBot="1" x14ac:dyDescent="0.3">
      <c r="A235" s="721"/>
      <c r="B235" s="722" t="s">
        <v>58</v>
      </c>
      <c r="C235" s="723" t="s">
        <v>1525</v>
      </c>
      <c r="D235" s="724"/>
      <c r="E235" s="725"/>
    </row>
    <row r="236" spans="1:5" x14ac:dyDescent="0.25">
      <c r="A236" s="726" t="s">
        <v>1348</v>
      </c>
      <c r="B236" s="491" t="s">
        <v>728</v>
      </c>
      <c r="C236" s="487"/>
      <c r="D236" s="489"/>
      <c r="E236" s="506"/>
    </row>
    <row r="237" spans="1:5" x14ac:dyDescent="0.25">
      <c r="A237" s="719" t="s">
        <v>1349</v>
      </c>
      <c r="B237" s="507" t="s">
        <v>729</v>
      </c>
      <c r="C237" s="509" t="s">
        <v>7</v>
      </c>
      <c r="D237" s="603"/>
      <c r="E237" s="490"/>
    </row>
    <row r="238" spans="1:5" x14ac:dyDescent="0.25">
      <c r="A238" s="719" t="s">
        <v>1350</v>
      </c>
      <c r="B238" s="507" t="s">
        <v>730</v>
      </c>
      <c r="C238" s="509" t="s">
        <v>7</v>
      </c>
      <c r="D238" s="603"/>
      <c r="E238" s="490"/>
    </row>
    <row r="239" spans="1:5" x14ac:dyDescent="0.25">
      <c r="A239" s="719" t="s">
        <v>1351</v>
      </c>
      <c r="B239" s="507" t="s">
        <v>731</v>
      </c>
      <c r="C239" s="509" t="s">
        <v>7</v>
      </c>
      <c r="D239" s="603"/>
      <c r="E239" s="490"/>
    </row>
    <row r="240" spans="1:5" x14ac:dyDescent="0.25">
      <c r="A240" s="719" t="s">
        <v>1352</v>
      </c>
      <c r="B240" s="507" t="s">
        <v>732</v>
      </c>
      <c r="C240" s="509" t="s">
        <v>7</v>
      </c>
      <c r="D240" s="603"/>
      <c r="E240" s="490"/>
    </row>
    <row r="241" spans="1:5" x14ac:dyDescent="0.25">
      <c r="A241" s="719" t="s">
        <v>1353</v>
      </c>
      <c r="B241" s="507" t="s">
        <v>733</v>
      </c>
      <c r="C241" s="509" t="s">
        <v>7</v>
      </c>
      <c r="D241" s="603"/>
      <c r="E241" s="490"/>
    </row>
    <row r="242" spans="1:5" x14ac:dyDescent="0.25">
      <c r="A242" s="719" t="s">
        <v>1354</v>
      </c>
      <c r="B242" s="507" t="s">
        <v>734</v>
      </c>
      <c r="C242" s="509" t="s">
        <v>7</v>
      </c>
      <c r="D242" s="603"/>
      <c r="E242" s="490"/>
    </row>
    <row r="243" spans="1:5" x14ac:dyDescent="0.25">
      <c r="A243" s="719" t="s">
        <v>1355</v>
      </c>
      <c r="B243" s="507" t="s">
        <v>735</v>
      </c>
      <c r="C243" s="509" t="s">
        <v>7</v>
      </c>
      <c r="D243" s="603"/>
      <c r="E243" s="490"/>
    </row>
    <row r="244" spans="1:5" x14ac:dyDescent="0.25">
      <c r="A244" s="719" t="s">
        <v>1356</v>
      </c>
      <c r="B244" s="507" t="s">
        <v>736</v>
      </c>
      <c r="C244" s="509" t="s">
        <v>7</v>
      </c>
      <c r="D244" s="603"/>
      <c r="E244" s="490"/>
    </row>
    <row r="245" spans="1:5" x14ac:dyDescent="0.25">
      <c r="A245" s="719" t="s">
        <v>1357</v>
      </c>
      <c r="B245" s="507" t="s">
        <v>737</v>
      </c>
      <c r="C245" s="509" t="s">
        <v>7</v>
      </c>
      <c r="D245" s="603"/>
      <c r="E245" s="490"/>
    </row>
    <row r="246" spans="1:5" x14ac:dyDescent="0.25">
      <c r="A246" s="719" t="s">
        <v>1358</v>
      </c>
      <c r="B246" s="507" t="s">
        <v>738</v>
      </c>
      <c r="C246" s="509" t="s">
        <v>7</v>
      </c>
      <c r="D246" s="603"/>
      <c r="E246" s="490"/>
    </row>
    <row r="247" spans="1:5" x14ac:dyDescent="0.25">
      <c r="A247" s="719" t="s">
        <v>1359</v>
      </c>
      <c r="B247" s="507" t="s">
        <v>739</v>
      </c>
      <c r="C247" s="509" t="s">
        <v>7</v>
      </c>
      <c r="D247" s="603"/>
      <c r="E247" s="490"/>
    </row>
    <row r="248" spans="1:5" x14ac:dyDescent="0.25">
      <c r="A248" s="719" t="s">
        <v>1360</v>
      </c>
      <c r="B248" s="507" t="s">
        <v>740</v>
      </c>
      <c r="C248" s="509" t="s">
        <v>7</v>
      </c>
      <c r="D248" s="603"/>
      <c r="E248" s="490"/>
    </row>
    <row r="249" spans="1:5" x14ac:dyDescent="0.25">
      <c r="A249" s="719" t="s">
        <v>1361</v>
      </c>
      <c r="B249" s="507" t="s">
        <v>741</v>
      </c>
      <c r="C249" s="509" t="s">
        <v>7</v>
      </c>
      <c r="D249" s="603"/>
      <c r="E249" s="490"/>
    </row>
    <row r="250" spans="1:5" x14ac:dyDescent="0.25">
      <c r="A250" s="719" t="s">
        <v>1362</v>
      </c>
      <c r="B250" s="507" t="s">
        <v>742</v>
      </c>
      <c r="C250" s="509" t="s">
        <v>7</v>
      </c>
      <c r="D250" s="603"/>
      <c r="E250" s="490"/>
    </row>
    <row r="251" spans="1:5" x14ac:dyDescent="0.25">
      <c r="A251" s="719" t="s">
        <v>1363</v>
      </c>
      <c r="B251" s="507" t="s">
        <v>743</v>
      </c>
      <c r="C251" s="509" t="s">
        <v>9</v>
      </c>
      <c r="D251" s="603"/>
      <c r="E251" s="490"/>
    </row>
    <row r="252" spans="1:5" x14ac:dyDescent="0.25">
      <c r="A252" s="719" t="s">
        <v>1364</v>
      </c>
      <c r="B252" s="507" t="s">
        <v>744</v>
      </c>
      <c r="C252" s="509" t="s">
        <v>9</v>
      </c>
      <c r="D252" s="603"/>
      <c r="E252" s="490"/>
    </row>
    <row r="253" spans="1:5" x14ac:dyDescent="0.25">
      <c r="A253" s="719" t="s">
        <v>1365</v>
      </c>
      <c r="B253" s="507" t="s">
        <v>745</v>
      </c>
      <c r="C253" s="509" t="s">
        <v>7</v>
      </c>
      <c r="D253" s="603"/>
      <c r="E253" s="490"/>
    </row>
    <row r="254" spans="1:5" x14ac:dyDescent="0.25">
      <c r="A254" s="719" t="s">
        <v>1366</v>
      </c>
      <c r="B254" s="507" t="s">
        <v>828</v>
      </c>
      <c r="C254" s="509" t="s">
        <v>7</v>
      </c>
      <c r="D254" s="603"/>
      <c r="E254" s="490"/>
    </row>
    <row r="255" spans="1:5" x14ac:dyDescent="0.25">
      <c r="A255" s="719" t="s">
        <v>1367</v>
      </c>
      <c r="B255" s="507" t="s">
        <v>829</v>
      </c>
      <c r="C255" s="509" t="s">
        <v>9</v>
      </c>
      <c r="D255" s="603"/>
      <c r="E255" s="490"/>
    </row>
    <row r="256" spans="1:5" x14ac:dyDescent="0.25">
      <c r="A256" s="719" t="s">
        <v>1368</v>
      </c>
      <c r="B256" s="507" t="s">
        <v>830</v>
      </c>
      <c r="C256" s="509" t="s">
        <v>9</v>
      </c>
      <c r="D256" s="603"/>
      <c r="E256" s="490"/>
    </row>
    <row r="257" spans="1:5" x14ac:dyDescent="0.25">
      <c r="A257" s="719" t="s">
        <v>1369</v>
      </c>
      <c r="B257" s="507" t="s">
        <v>831</v>
      </c>
      <c r="C257" s="509" t="s">
        <v>9</v>
      </c>
      <c r="D257" s="603"/>
      <c r="E257" s="490"/>
    </row>
    <row r="258" spans="1:5" x14ac:dyDescent="0.25">
      <c r="A258" s="719" t="s">
        <v>1370</v>
      </c>
      <c r="B258" s="507" t="s">
        <v>832</v>
      </c>
      <c r="C258" s="509" t="s">
        <v>9</v>
      </c>
      <c r="D258" s="603"/>
      <c r="E258" s="490"/>
    </row>
    <row r="259" spans="1:5" x14ac:dyDescent="0.25">
      <c r="A259" s="719" t="s">
        <v>1371</v>
      </c>
      <c r="B259" s="507" t="s">
        <v>833</v>
      </c>
      <c r="C259" s="509" t="s">
        <v>9</v>
      </c>
      <c r="D259" s="603"/>
      <c r="E259" s="490"/>
    </row>
    <row r="260" spans="1:5" x14ac:dyDescent="0.25">
      <c r="A260" s="719" t="s">
        <v>1372</v>
      </c>
      <c r="B260" s="507" t="s">
        <v>834</v>
      </c>
      <c r="C260" s="509" t="s">
        <v>9</v>
      </c>
      <c r="D260" s="603"/>
      <c r="E260" s="490"/>
    </row>
    <row r="261" spans="1:5" x14ac:dyDescent="0.25">
      <c r="A261" s="719" t="s">
        <v>1373</v>
      </c>
      <c r="B261" s="507" t="s">
        <v>746</v>
      </c>
      <c r="C261" s="509" t="s">
        <v>7</v>
      </c>
      <c r="D261" s="603"/>
      <c r="E261" s="490"/>
    </row>
    <row r="262" spans="1:5" x14ac:dyDescent="0.25">
      <c r="A262" s="719" t="s">
        <v>1374</v>
      </c>
      <c r="B262" s="575" t="s">
        <v>835</v>
      </c>
      <c r="C262" s="524"/>
      <c r="D262" s="603"/>
      <c r="E262" s="490"/>
    </row>
    <row r="263" spans="1:5" x14ac:dyDescent="0.25">
      <c r="A263" s="719" t="s">
        <v>1375</v>
      </c>
      <c r="B263" s="507" t="s">
        <v>732</v>
      </c>
      <c r="C263" s="509" t="s">
        <v>7</v>
      </c>
      <c r="D263" s="603"/>
      <c r="E263" s="490"/>
    </row>
    <row r="264" spans="1:5" x14ac:dyDescent="0.25">
      <c r="A264" s="719" t="s">
        <v>1376</v>
      </c>
      <c r="B264" s="507" t="s">
        <v>735</v>
      </c>
      <c r="C264" s="509" t="s">
        <v>7</v>
      </c>
      <c r="D264" s="603"/>
      <c r="E264" s="490"/>
    </row>
    <row r="265" spans="1:5" x14ac:dyDescent="0.25">
      <c r="A265" s="719" t="s">
        <v>1377</v>
      </c>
      <c r="B265" s="507" t="s">
        <v>741</v>
      </c>
      <c r="C265" s="509" t="s">
        <v>7</v>
      </c>
      <c r="D265" s="603"/>
      <c r="E265" s="490"/>
    </row>
    <row r="266" spans="1:5" x14ac:dyDescent="0.25">
      <c r="A266" s="719" t="s">
        <v>1378</v>
      </c>
      <c r="B266" s="507" t="s">
        <v>836</v>
      </c>
      <c r="C266" s="509" t="s">
        <v>7</v>
      </c>
      <c r="D266" s="603"/>
      <c r="E266" s="490"/>
    </row>
    <row r="267" spans="1:5" ht="16.5" thickBot="1" x14ac:dyDescent="0.3">
      <c r="A267" s="500"/>
      <c r="B267" s="501" t="s">
        <v>1526</v>
      </c>
      <c r="C267" s="502"/>
      <c r="D267" s="504"/>
      <c r="E267" s="505"/>
    </row>
    <row r="268" spans="1:5" ht="16.5" thickBot="1" x14ac:dyDescent="0.3">
      <c r="A268" s="721"/>
      <c r="B268" s="722" t="s">
        <v>58</v>
      </c>
      <c r="C268" s="723" t="s">
        <v>1525</v>
      </c>
      <c r="D268" s="724" t="s">
        <v>3</v>
      </c>
      <c r="E268" s="725" t="s">
        <v>56</v>
      </c>
    </row>
    <row r="269" spans="1:5" x14ac:dyDescent="0.25">
      <c r="A269" s="727" t="s">
        <v>1379</v>
      </c>
      <c r="B269" s="491" t="s">
        <v>747</v>
      </c>
      <c r="C269" s="511"/>
      <c r="D269" s="489"/>
      <c r="E269" s="506"/>
    </row>
    <row r="270" spans="1:5" x14ac:dyDescent="0.25">
      <c r="A270" s="728" t="s">
        <v>1380</v>
      </c>
      <c r="B270" s="513" t="s">
        <v>748</v>
      </c>
      <c r="C270" s="907" t="s">
        <v>992</v>
      </c>
      <c r="D270" s="908"/>
      <c r="E270" s="909"/>
    </row>
    <row r="271" spans="1:5" x14ac:dyDescent="0.25">
      <c r="A271" s="728" t="s">
        <v>1381</v>
      </c>
      <c r="B271" s="513" t="s">
        <v>837</v>
      </c>
      <c r="C271" s="907"/>
      <c r="D271" s="908"/>
      <c r="E271" s="909"/>
    </row>
    <row r="272" spans="1:5" x14ac:dyDescent="0.25">
      <c r="A272" s="728" t="s">
        <v>1382</v>
      </c>
      <c r="B272" s="513" t="s">
        <v>749</v>
      </c>
      <c r="C272" s="907"/>
      <c r="D272" s="908"/>
      <c r="E272" s="909"/>
    </row>
    <row r="273" spans="1:5" x14ac:dyDescent="0.25">
      <c r="A273" s="728" t="s">
        <v>1383</v>
      </c>
      <c r="B273" s="513" t="s">
        <v>750</v>
      </c>
      <c r="C273" s="907"/>
      <c r="D273" s="908"/>
      <c r="E273" s="909"/>
    </row>
    <row r="274" spans="1:5" x14ac:dyDescent="0.25">
      <c r="A274" s="728" t="s">
        <v>1384</v>
      </c>
      <c r="B274" s="513" t="s">
        <v>751</v>
      </c>
      <c r="C274" s="907"/>
      <c r="D274" s="908"/>
      <c r="E274" s="909"/>
    </row>
    <row r="275" spans="1:5" x14ac:dyDescent="0.25">
      <c r="A275" s="728" t="s">
        <v>1385</v>
      </c>
      <c r="B275" s="513" t="s">
        <v>752</v>
      </c>
      <c r="C275" s="907"/>
      <c r="D275" s="908"/>
      <c r="E275" s="909"/>
    </row>
    <row r="276" spans="1:5" x14ac:dyDescent="0.25">
      <c r="A276" s="728" t="s">
        <v>1386</v>
      </c>
      <c r="B276" s="513" t="s">
        <v>753</v>
      </c>
      <c r="C276" s="907"/>
      <c r="D276" s="908"/>
      <c r="E276" s="909"/>
    </row>
    <row r="277" spans="1:5" x14ac:dyDescent="0.25">
      <c r="A277" s="728" t="s">
        <v>1387</v>
      </c>
      <c r="B277" s="513" t="s">
        <v>838</v>
      </c>
      <c r="C277" s="514" t="s">
        <v>9</v>
      </c>
      <c r="D277" s="499"/>
      <c r="E277" s="490"/>
    </row>
    <row r="278" spans="1:5" x14ac:dyDescent="0.25">
      <c r="A278" s="728" t="s">
        <v>1388</v>
      </c>
      <c r="B278" s="513" t="s">
        <v>754</v>
      </c>
      <c r="C278" s="514" t="s">
        <v>9</v>
      </c>
      <c r="D278" s="499"/>
      <c r="E278" s="490"/>
    </row>
    <row r="279" spans="1:5" x14ac:dyDescent="0.25">
      <c r="A279" s="728" t="s">
        <v>1389</v>
      </c>
      <c r="B279" s="513" t="s">
        <v>755</v>
      </c>
      <c r="C279" s="910" t="s">
        <v>992</v>
      </c>
      <c r="D279" s="911"/>
      <c r="E279" s="912"/>
    </row>
    <row r="280" spans="1:5" ht="16.5" thickBot="1" x14ac:dyDescent="0.3">
      <c r="A280" s="500"/>
      <c r="B280" s="501" t="s">
        <v>1527</v>
      </c>
      <c r="C280" s="502"/>
      <c r="D280" s="504"/>
      <c r="E280" s="505"/>
    </row>
    <row r="281" spans="1:5" x14ac:dyDescent="0.25">
      <c r="A281" s="726" t="s">
        <v>1390</v>
      </c>
      <c r="B281" s="491" t="s">
        <v>756</v>
      </c>
      <c r="C281" s="511" t="s">
        <v>96</v>
      </c>
      <c r="D281" s="489"/>
      <c r="E281" s="506"/>
    </row>
    <row r="282" spans="1:5" ht="16.5" thickBot="1" x14ac:dyDescent="0.3">
      <c r="A282" s="500"/>
      <c r="B282" s="501" t="s">
        <v>1528</v>
      </c>
      <c r="C282" s="502"/>
      <c r="D282" s="504"/>
      <c r="E282" s="505"/>
    </row>
    <row r="283" spans="1:5" x14ac:dyDescent="0.25">
      <c r="A283" s="727" t="s">
        <v>1391</v>
      </c>
      <c r="B283" s="491" t="s">
        <v>757</v>
      </c>
      <c r="C283" s="511"/>
      <c r="D283" s="489"/>
      <c r="E283" s="506"/>
    </row>
    <row r="284" spans="1:5" x14ac:dyDescent="0.25">
      <c r="A284" s="728" t="s">
        <v>1392</v>
      </c>
      <c r="B284" s="516" t="s">
        <v>758</v>
      </c>
      <c r="C284" s="509" t="s">
        <v>15</v>
      </c>
      <c r="D284" s="499"/>
      <c r="E284" s="490"/>
    </row>
    <row r="285" spans="1:5" x14ac:dyDescent="0.25">
      <c r="A285" s="728" t="s">
        <v>1393</v>
      </c>
      <c r="B285" s="497" t="s">
        <v>759</v>
      </c>
      <c r="C285" s="509" t="s">
        <v>15</v>
      </c>
      <c r="D285" s="499"/>
      <c r="E285" s="490"/>
    </row>
    <row r="286" spans="1:5" x14ac:dyDescent="0.25">
      <c r="A286" s="727" t="s">
        <v>1394</v>
      </c>
      <c r="B286" s="517" t="s">
        <v>760</v>
      </c>
      <c r="C286" s="511"/>
      <c r="D286" s="489"/>
      <c r="E286" s="490"/>
    </row>
    <row r="287" spans="1:5" x14ac:dyDescent="0.25">
      <c r="A287" s="728" t="s">
        <v>1395</v>
      </c>
      <c r="B287" s="497" t="s">
        <v>761</v>
      </c>
      <c r="C287" s="509" t="s">
        <v>27</v>
      </c>
      <c r="D287" s="499"/>
      <c r="E287" s="490"/>
    </row>
    <row r="288" spans="1:5" x14ac:dyDescent="0.25">
      <c r="A288" s="728" t="s">
        <v>1396</v>
      </c>
      <c r="B288" s="497" t="s">
        <v>762</v>
      </c>
      <c r="C288" s="509" t="s">
        <v>27</v>
      </c>
      <c r="D288" s="499"/>
      <c r="E288" s="490"/>
    </row>
    <row r="289" spans="1:6" x14ac:dyDescent="0.25">
      <c r="A289" s="728" t="s">
        <v>1397</v>
      </c>
      <c r="B289" s="497" t="s">
        <v>763</v>
      </c>
      <c r="C289" s="511" t="s">
        <v>15</v>
      </c>
      <c r="D289" s="499"/>
      <c r="E289" s="490"/>
    </row>
    <row r="290" spans="1:6" x14ac:dyDescent="0.25">
      <c r="A290" s="728" t="s">
        <v>1398</v>
      </c>
      <c r="B290" s="507" t="s">
        <v>764</v>
      </c>
      <c r="C290" s="511" t="s">
        <v>15</v>
      </c>
      <c r="D290" s="489"/>
      <c r="E290" s="506"/>
    </row>
    <row r="291" spans="1:6" ht="16.5" thickBot="1" x14ac:dyDescent="0.3">
      <c r="A291" s="500"/>
      <c r="B291" s="501" t="s">
        <v>1529</v>
      </c>
      <c r="C291" s="502"/>
      <c r="D291" s="504"/>
      <c r="E291" s="505"/>
    </row>
    <row r="292" spans="1:6" x14ac:dyDescent="0.25">
      <c r="A292" s="726" t="s">
        <v>1399</v>
      </c>
      <c r="B292" s="491" t="s">
        <v>765</v>
      </c>
      <c r="C292" s="511"/>
      <c r="D292" s="489"/>
      <c r="E292" s="506"/>
    </row>
    <row r="293" spans="1:6" x14ac:dyDescent="0.25">
      <c r="A293" s="728" t="s">
        <v>1400</v>
      </c>
      <c r="B293" s="518" t="s">
        <v>766</v>
      </c>
      <c r="C293" s="509" t="s">
        <v>15</v>
      </c>
      <c r="D293" s="499"/>
      <c r="E293" s="490"/>
    </row>
    <row r="294" spans="1:6" ht="31.5" x14ac:dyDescent="0.25">
      <c r="A294" s="727" t="s">
        <v>1401</v>
      </c>
      <c r="B294" s="519" t="s">
        <v>767</v>
      </c>
      <c r="C294" s="511"/>
      <c r="D294" s="489"/>
      <c r="E294" s="490"/>
    </row>
    <row r="295" spans="1:6" x14ac:dyDescent="0.25">
      <c r="A295" s="728" t="s">
        <v>1402</v>
      </c>
      <c r="B295" s="520" t="s">
        <v>768</v>
      </c>
      <c r="C295" s="509" t="s">
        <v>96</v>
      </c>
      <c r="D295" s="499"/>
      <c r="E295" s="490"/>
    </row>
    <row r="296" spans="1:6" x14ac:dyDescent="0.25">
      <c r="A296" s="728" t="s">
        <v>1403</v>
      </c>
      <c r="B296" s="518" t="s">
        <v>769</v>
      </c>
      <c r="C296" s="509" t="s">
        <v>96</v>
      </c>
      <c r="D296" s="499"/>
      <c r="E296" s="490"/>
    </row>
    <row r="297" spans="1:6" x14ac:dyDescent="0.25">
      <c r="A297" s="728" t="s">
        <v>1404</v>
      </c>
      <c r="B297" s="518" t="s">
        <v>770</v>
      </c>
      <c r="C297" s="509" t="s">
        <v>96</v>
      </c>
      <c r="D297" s="499"/>
      <c r="E297" s="490"/>
    </row>
    <row r="298" spans="1:6" ht="16.5" thickBot="1" x14ac:dyDescent="0.3">
      <c r="A298" s="500"/>
      <c r="B298" s="521" t="s">
        <v>1530</v>
      </c>
      <c r="C298" s="502"/>
      <c r="D298" s="504"/>
      <c r="E298" s="505"/>
    </row>
    <row r="299" spans="1:6" ht="16.5" thickBot="1" x14ac:dyDescent="0.3">
      <c r="A299" s="500"/>
      <c r="B299" s="577" t="s">
        <v>772</v>
      </c>
      <c r="C299" s="502"/>
      <c r="D299" s="504"/>
      <c r="E299" s="570"/>
    </row>
    <row r="300" spans="1:6" ht="16.5" thickBot="1" x14ac:dyDescent="0.3">
      <c r="A300" s="539"/>
      <c r="B300" s="578"/>
      <c r="C300" s="579"/>
      <c r="D300" s="580"/>
      <c r="E300" s="506"/>
    </row>
    <row r="301" spans="1:6" x14ac:dyDescent="0.25">
      <c r="A301" s="530"/>
      <c r="B301" s="531" t="s">
        <v>715</v>
      </c>
      <c r="C301" s="531"/>
      <c r="D301" s="531"/>
      <c r="E301" s="532"/>
    </row>
    <row r="302" spans="1:6" ht="31.9" customHeight="1" x14ac:dyDescent="0.25">
      <c r="A302" s="727" t="s">
        <v>1405</v>
      </c>
      <c r="B302" s="718" t="s">
        <v>1531</v>
      </c>
      <c r="C302" s="487"/>
      <c r="D302" s="489"/>
      <c r="E302" s="490"/>
      <c r="F302" s="434"/>
    </row>
    <row r="303" spans="1:6" x14ac:dyDescent="0.25">
      <c r="A303" s="727" t="s">
        <v>1406</v>
      </c>
      <c r="B303" s="522" t="s">
        <v>839</v>
      </c>
      <c r="C303" s="509"/>
      <c r="D303" s="489"/>
      <c r="E303" s="490"/>
      <c r="F303" s="434"/>
    </row>
    <row r="304" spans="1:6" x14ac:dyDescent="0.25">
      <c r="A304" s="728" t="s">
        <v>1407</v>
      </c>
      <c r="B304" s="497" t="s">
        <v>826</v>
      </c>
      <c r="C304" s="498" t="s">
        <v>15</v>
      </c>
      <c r="D304" s="499"/>
      <c r="E304" s="490"/>
      <c r="F304" s="434"/>
    </row>
    <row r="305" spans="1:6" x14ac:dyDescent="0.25">
      <c r="A305" s="728" t="s">
        <v>1408</v>
      </c>
      <c r="B305" s="497" t="s">
        <v>827</v>
      </c>
      <c r="C305" s="498" t="s">
        <v>15</v>
      </c>
      <c r="D305" s="499"/>
      <c r="E305" s="490"/>
      <c r="F305" s="434"/>
    </row>
    <row r="306" spans="1:6" x14ac:dyDescent="0.25">
      <c r="A306" s="728" t="s">
        <v>1409</v>
      </c>
      <c r="B306" s="497" t="s">
        <v>840</v>
      </c>
      <c r="C306" s="498" t="s">
        <v>15</v>
      </c>
      <c r="D306" s="499"/>
      <c r="E306" s="490"/>
      <c r="F306" s="434"/>
    </row>
    <row r="307" spans="1:6" x14ac:dyDescent="0.25">
      <c r="A307" s="727" t="s">
        <v>1410</v>
      </c>
      <c r="B307" s="522" t="s">
        <v>841</v>
      </c>
      <c r="C307" s="509"/>
      <c r="D307" s="489"/>
      <c r="E307" s="490"/>
      <c r="F307" s="581"/>
    </row>
    <row r="308" spans="1:6" x14ac:dyDescent="0.25">
      <c r="A308" s="728" t="s">
        <v>1411</v>
      </c>
      <c r="B308" s="389" t="s">
        <v>777</v>
      </c>
      <c r="C308" s="498" t="s">
        <v>15</v>
      </c>
      <c r="D308" s="582"/>
      <c r="E308" s="523"/>
      <c r="F308" s="434"/>
    </row>
    <row r="309" spans="1:6" ht="16.5" thickBot="1" x14ac:dyDescent="0.3">
      <c r="A309" s="500"/>
      <c r="B309" s="501" t="s">
        <v>1532</v>
      </c>
      <c r="C309" s="502"/>
      <c r="D309" s="529"/>
      <c r="E309" s="505"/>
      <c r="F309" s="434"/>
    </row>
    <row r="310" spans="1:6" x14ac:dyDescent="0.25">
      <c r="A310" s="726" t="s">
        <v>1412</v>
      </c>
      <c r="B310" s="491" t="s">
        <v>773</v>
      </c>
      <c r="C310" s="508"/>
      <c r="D310" s="489"/>
      <c r="E310" s="506"/>
      <c r="F310" s="434"/>
    </row>
    <row r="311" spans="1:6" x14ac:dyDescent="0.25">
      <c r="A311" s="728" t="s">
        <v>1413</v>
      </c>
      <c r="B311" s="507" t="s">
        <v>732</v>
      </c>
      <c r="C311" s="509" t="s">
        <v>7</v>
      </c>
      <c r="D311" s="499"/>
      <c r="E311" s="490"/>
      <c r="F311" s="434"/>
    </row>
    <row r="312" spans="1:6" x14ac:dyDescent="0.25">
      <c r="A312" s="728" t="s">
        <v>1414</v>
      </c>
      <c r="B312" s="507" t="s">
        <v>735</v>
      </c>
      <c r="C312" s="509" t="s">
        <v>7</v>
      </c>
      <c r="D312" s="499"/>
      <c r="E312" s="490"/>
      <c r="F312" s="434"/>
    </row>
    <row r="313" spans="1:6" x14ac:dyDescent="0.25">
      <c r="A313" s="728" t="s">
        <v>1415</v>
      </c>
      <c r="B313" s="507" t="s">
        <v>733</v>
      </c>
      <c r="C313" s="509" t="s">
        <v>7</v>
      </c>
      <c r="D313" s="499"/>
      <c r="E313" s="490"/>
      <c r="F313" s="434"/>
    </row>
    <row r="314" spans="1:6" x14ac:dyDescent="0.25">
      <c r="A314" s="728" t="s">
        <v>1416</v>
      </c>
      <c r="B314" s="507" t="s">
        <v>737</v>
      </c>
      <c r="C314" s="509" t="s">
        <v>7</v>
      </c>
      <c r="D314" s="499"/>
      <c r="E314" s="490"/>
      <c r="F314" s="434"/>
    </row>
    <row r="315" spans="1:6" x14ac:dyDescent="0.25">
      <c r="A315" s="728" t="s">
        <v>1417</v>
      </c>
      <c r="B315" s="507" t="s">
        <v>836</v>
      </c>
      <c r="C315" s="509" t="s">
        <v>7</v>
      </c>
      <c r="D315" s="499"/>
      <c r="E315" s="490"/>
      <c r="F315" s="434"/>
    </row>
    <row r="316" spans="1:6" x14ac:dyDescent="0.25">
      <c r="A316" s="728" t="s">
        <v>1418</v>
      </c>
      <c r="B316" s="507" t="s">
        <v>741</v>
      </c>
      <c r="C316" s="509" t="s">
        <v>7</v>
      </c>
      <c r="D316" s="499"/>
      <c r="E316" s="490"/>
      <c r="F316" s="434"/>
    </row>
    <row r="317" spans="1:6" x14ac:dyDescent="0.25">
      <c r="A317" s="728" t="s">
        <v>1419</v>
      </c>
      <c r="B317" s="507" t="s">
        <v>742</v>
      </c>
      <c r="C317" s="509" t="s">
        <v>7</v>
      </c>
      <c r="D317" s="499"/>
      <c r="E317" s="490"/>
      <c r="F317" s="434"/>
    </row>
    <row r="318" spans="1:6" x14ac:dyDescent="0.25">
      <c r="A318" s="728" t="s">
        <v>1420</v>
      </c>
      <c r="B318" s="507" t="s">
        <v>774</v>
      </c>
      <c r="C318" s="509" t="s">
        <v>7</v>
      </c>
      <c r="D318" s="499"/>
      <c r="E318" s="490"/>
      <c r="F318" s="434"/>
    </row>
    <row r="319" spans="1:6" x14ac:dyDescent="0.25">
      <c r="A319" s="728" t="s">
        <v>1421</v>
      </c>
      <c r="B319" s="507" t="s">
        <v>743</v>
      </c>
      <c r="C319" s="509" t="s">
        <v>9</v>
      </c>
      <c r="D319" s="499"/>
      <c r="E319" s="490"/>
      <c r="F319" s="434"/>
    </row>
    <row r="320" spans="1:6" x14ac:dyDescent="0.25">
      <c r="A320" s="728" t="s">
        <v>1422</v>
      </c>
      <c r="B320" s="507" t="s">
        <v>744</v>
      </c>
      <c r="C320" s="509" t="s">
        <v>9</v>
      </c>
      <c r="D320" s="499"/>
      <c r="E320" s="490"/>
      <c r="F320" s="434"/>
    </row>
    <row r="321" spans="1:6" x14ac:dyDescent="0.25">
      <c r="A321" s="728" t="s">
        <v>1423</v>
      </c>
      <c r="B321" s="507" t="s">
        <v>745</v>
      </c>
      <c r="C321" s="509" t="s">
        <v>7</v>
      </c>
      <c r="D321" s="499"/>
      <c r="E321" s="490"/>
      <c r="F321" s="434"/>
    </row>
    <row r="322" spans="1:6" x14ac:dyDescent="0.25">
      <c r="A322" s="728" t="s">
        <v>1424</v>
      </c>
      <c r="B322" s="507" t="s">
        <v>828</v>
      </c>
      <c r="C322" s="509" t="s">
        <v>7</v>
      </c>
      <c r="D322" s="499"/>
      <c r="E322" s="490"/>
      <c r="F322" s="434"/>
    </row>
    <row r="323" spans="1:6" x14ac:dyDescent="0.25">
      <c r="A323" s="728" t="s">
        <v>1425</v>
      </c>
      <c r="B323" s="507" t="s">
        <v>842</v>
      </c>
      <c r="C323" s="509" t="s">
        <v>9</v>
      </c>
      <c r="D323" s="499"/>
      <c r="E323" s="490"/>
      <c r="F323" s="434"/>
    </row>
    <row r="324" spans="1:6" x14ac:dyDescent="0.25">
      <c r="A324" s="728" t="s">
        <v>1426</v>
      </c>
      <c r="B324" s="507" t="s">
        <v>843</v>
      </c>
      <c r="C324" s="509" t="s">
        <v>9</v>
      </c>
      <c r="D324" s="499"/>
      <c r="E324" s="490"/>
      <c r="F324" s="434"/>
    </row>
    <row r="325" spans="1:6" x14ac:dyDescent="0.25">
      <c r="A325" s="728" t="s">
        <v>1427</v>
      </c>
      <c r="B325" s="507" t="s">
        <v>831</v>
      </c>
      <c r="C325" s="509" t="s">
        <v>9</v>
      </c>
      <c r="D325" s="499"/>
      <c r="E325" s="490"/>
      <c r="F325" s="434"/>
    </row>
    <row r="326" spans="1:6" x14ac:dyDescent="0.25">
      <c r="A326" s="728" t="s">
        <v>1428</v>
      </c>
      <c r="B326" s="507" t="s">
        <v>832</v>
      </c>
      <c r="C326" s="509" t="s">
        <v>9</v>
      </c>
      <c r="D326" s="499"/>
      <c r="E326" s="490"/>
      <c r="F326" s="434"/>
    </row>
    <row r="327" spans="1:6" x14ac:dyDescent="0.25">
      <c r="A327" s="728" t="s">
        <v>1429</v>
      </c>
      <c r="B327" s="507" t="s">
        <v>833</v>
      </c>
      <c r="C327" s="509" t="s">
        <v>9</v>
      </c>
      <c r="D327" s="499"/>
      <c r="E327" s="490"/>
      <c r="F327" s="434"/>
    </row>
    <row r="328" spans="1:6" x14ac:dyDescent="0.25">
      <c r="A328" s="728" t="s">
        <v>1430</v>
      </c>
      <c r="B328" s="507" t="s">
        <v>834</v>
      </c>
      <c r="C328" s="509" t="s">
        <v>9</v>
      </c>
      <c r="D328" s="499"/>
      <c r="E328" s="490"/>
      <c r="F328" s="434"/>
    </row>
    <row r="329" spans="1:6" x14ac:dyDescent="0.25">
      <c r="A329" s="728" t="s">
        <v>1431</v>
      </c>
      <c r="B329" s="507" t="s">
        <v>746</v>
      </c>
      <c r="C329" s="509" t="s">
        <v>7</v>
      </c>
      <c r="D329" s="499"/>
      <c r="E329" s="490"/>
      <c r="F329" s="434"/>
    </row>
    <row r="330" spans="1:6" ht="16.5" thickBot="1" x14ac:dyDescent="0.3">
      <c r="A330" s="500"/>
      <c r="B330" s="501" t="s">
        <v>1533</v>
      </c>
      <c r="C330" s="502"/>
      <c r="D330" s="529"/>
      <c r="E330" s="505"/>
      <c r="F330" s="434"/>
    </row>
    <row r="331" spans="1:6" ht="16.5" thickBot="1" x14ac:dyDescent="0.3">
      <c r="A331" s="721"/>
      <c r="B331" s="722" t="s">
        <v>58</v>
      </c>
      <c r="C331" s="723" t="s">
        <v>1525</v>
      </c>
      <c r="D331" s="724" t="s">
        <v>3</v>
      </c>
      <c r="E331" s="725" t="s">
        <v>56</v>
      </c>
      <c r="F331" s="434"/>
    </row>
    <row r="332" spans="1:6" x14ac:dyDescent="0.25">
      <c r="A332" s="726" t="s">
        <v>1432</v>
      </c>
      <c r="B332" s="491" t="s">
        <v>775</v>
      </c>
      <c r="C332" s="511"/>
      <c r="D332" s="489"/>
      <c r="E332" s="506"/>
      <c r="F332" s="434"/>
    </row>
    <row r="333" spans="1:6" x14ac:dyDescent="0.25">
      <c r="A333" s="728" t="s">
        <v>1433</v>
      </c>
      <c r="B333" s="513" t="s">
        <v>844</v>
      </c>
      <c r="C333" s="913" t="s">
        <v>992</v>
      </c>
      <c r="D333" s="913"/>
      <c r="E333" s="913"/>
      <c r="F333" s="434"/>
    </row>
    <row r="334" spans="1:6" x14ac:dyDescent="0.25">
      <c r="A334" s="728" t="s">
        <v>1434</v>
      </c>
      <c r="B334" s="513" t="s">
        <v>750</v>
      </c>
      <c r="C334" s="913"/>
      <c r="D334" s="913"/>
      <c r="E334" s="913"/>
      <c r="F334" s="434"/>
    </row>
    <row r="335" spans="1:6" x14ac:dyDescent="0.25">
      <c r="A335" s="728" t="s">
        <v>1435</v>
      </c>
      <c r="B335" s="513" t="s">
        <v>751</v>
      </c>
      <c r="C335" s="913"/>
      <c r="D335" s="913"/>
      <c r="E335" s="913"/>
      <c r="F335" s="434"/>
    </row>
    <row r="336" spans="1:6" x14ac:dyDescent="0.25">
      <c r="A336" s="728" t="s">
        <v>1436</v>
      </c>
      <c r="B336" s="513" t="s">
        <v>845</v>
      </c>
      <c r="C336" s="913"/>
      <c r="D336" s="913"/>
      <c r="E336" s="913"/>
      <c r="F336" s="434"/>
    </row>
    <row r="337" spans="1:6" x14ac:dyDescent="0.25">
      <c r="A337" s="728" t="s">
        <v>1437</v>
      </c>
      <c r="B337" s="513" t="s">
        <v>753</v>
      </c>
      <c r="C337" s="913"/>
      <c r="D337" s="913"/>
      <c r="E337" s="913"/>
      <c r="F337" s="434"/>
    </row>
    <row r="338" spans="1:6" x14ac:dyDescent="0.25">
      <c r="A338" s="728" t="s">
        <v>1438</v>
      </c>
      <c r="B338" s="513" t="s">
        <v>838</v>
      </c>
      <c r="C338" s="514" t="s">
        <v>9</v>
      </c>
      <c r="D338" s="499"/>
      <c r="E338" s="490"/>
      <c r="F338" s="434"/>
    </row>
    <row r="339" spans="1:6" x14ac:dyDescent="0.25">
      <c r="A339" s="728" t="s">
        <v>1439</v>
      </c>
      <c r="B339" s="513" t="s">
        <v>846</v>
      </c>
      <c r="C339" s="514" t="s">
        <v>9</v>
      </c>
      <c r="D339" s="499"/>
      <c r="E339" s="490"/>
      <c r="F339" s="434"/>
    </row>
    <row r="340" spans="1:6" x14ac:dyDescent="0.25">
      <c r="A340" s="728" t="s">
        <v>1440</v>
      </c>
      <c r="B340" s="513" t="s">
        <v>755</v>
      </c>
      <c r="C340" s="914" t="s">
        <v>992</v>
      </c>
      <c r="D340" s="914"/>
      <c r="E340" s="914"/>
      <c r="F340" s="434"/>
    </row>
    <row r="341" spans="1:6" ht="16.5" thickBot="1" x14ac:dyDescent="0.3">
      <c r="A341" s="500"/>
      <c r="B341" s="501" t="s">
        <v>1534</v>
      </c>
      <c r="C341" s="502"/>
      <c r="D341" s="529"/>
      <c r="E341" s="505"/>
      <c r="F341" s="434"/>
    </row>
    <row r="342" spans="1:6" x14ac:dyDescent="0.25">
      <c r="A342" s="485" t="s">
        <v>1441</v>
      </c>
      <c r="B342" s="491" t="s">
        <v>756</v>
      </c>
      <c r="C342" s="511" t="s">
        <v>96</v>
      </c>
      <c r="D342" s="489"/>
      <c r="E342" s="506"/>
      <c r="F342" s="434"/>
    </row>
    <row r="343" spans="1:6" ht="16.5" thickBot="1" x14ac:dyDescent="0.3">
      <c r="A343" s="500"/>
      <c r="B343" s="501" t="s">
        <v>1535</v>
      </c>
      <c r="C343" s="502"/>
      <c r="D343" s="529"/>
      <c r="E343" s="505"/>
      <c r="F343" s="581"/>
    </row>
    <row r="344" spans="1:6" x14ac:dyDescent="0.25">
      <c r="A344" s="726" t="s">
        <v>1442</v>
      </c>
      <c r="B344" s="491" t="s">
        <v>765</v>
      </c>
      <c r="C344" s="509" t="s">
        <v>96</v>
      </c>
      <c r="D344" s="489"/>
      <c r="E344" s="506"/>
      <c r="F344" s="434"/>
    </row>
    <row r="345" spans="1:6" x14ac:dyDescent="0.25">
      <c r="A345" s="728" t="s">
        <v>1443</v>
      </c>
      <c r="B345" s="518" t="s">
        <v>776</v>
      </c>
      <c r="C345" s="511" t="s">
        <v>15</v>
      </c>
      <c r="D345" s="499"/>
      <c r="E345" s="490"/>
      <c r="F345" s="434"/>
    </row>
    <row r="346" spans="1:6" ht="31.5" x14ac:dyDescent="0.25">
      <c r="A346" s="727" t="s">
        <v>1444</v>
      </c>
      <c r="B346" s="519" t="s">
        <v>767</v>
      </c>
      <c r="C346" s="511" t="s">
        <v>96</v>
      </c>
      <c r="D346" s="489"/>
      <c r="E346" s="490"/>
      <c r="F346" s="434"/>
    </row>
    <row r="347" spans="1:6" x14ac:dyDescent="0.25">
      <c r="A347" s="728" t="s">
        <v>1445</v>
      </c>
      <c r="B347" s="520" t="s">
        <v>768</v>
      </c>
      <c r="C347" s="509" t="s">
        <v>96</v>
      </c>
      <c r="D347" s="499"/>
      <c r="E347" s="490"/>
      <c r="F347" s="434"/>
    </row>
    <row r="348" spans="1:6" x14ac:dyDescent="0.25">
      <c r="A348" s="728" t="s">
        <v>1446</v>
      </c>
      <c r="B348" s="518" t="s">
        <v>769</v>
      </c>
      <c r="C348" s="509" t="s">
        <v>96</v>
      </c>
      <c r="D348" s="499"/>
      <c r="E348" s="490"/>
      <c r="F348" s="434"/>
    </row>
    <row r="349" spans="1:6" x14ac:dyDescent="0.25">
      <c r="A349" s="728" t="s">
        <v>1447</v>
      </c>
      <c r="B349" s="518" t="s">
        <v>770</v>
      </c>
      <c r="C349" s="509" t="s">
        <v>96</v>
      </c>
      <c r="D349" s="499"/>
      <c r="E349" s="490"/>
      <c r="F349" s="581"/>
    </row>
    <row r="350" spans="1:6" ht="16.5" thickBot="1" x14ac:dyDescent="0.3">
      <c r="A350" s="500"/>
      <c r="B350" s="521" t="s">
        <v>1536</v>
      </c>
      <c r="C350" s="502"/>
      <c r="D350" s="504"/>
      <c r="E350" s="505"/>
      <c r="F350" s="580"/>
    </row>
    <row r="351" spans="1:6" x14ac:dyDescent="0.25">
      <c r="A351" s="525"/>
      <c r="B351" s="528" t="s">
        <v>778</v>
      </c>
      <c r="C351" s="526"/>
      <c r="D351" s="527"/>
      <c r="E351" s="478"/>
    </row>
    <row r="352" spans="1:6" ht="16.5" thickBot="1" x14ac:dyDescent="0.3">
      <c r="A352" s="533"/>
      <c r="B352" s="534"/>
      <c r="C352" s="535"/>
      <c r="D352" s="537"/>
      <c r="E352" s="538"/>
    </row>
    <row r="353" spans="1:5" x14ac:dyDescent="0.25">
      <c r="A353" s="530"/>
      <c r="B353" s="531" t="s">
        <v>716</v>
      </c>
      <c r="C353" s="531"/>
      <c r="D353" s="531"/>
      <c r="E353" s="532"/>
    </row>
    <row r="354" spans="1:5" ht="31.5" x14ac:dyDescent="0.25">
      <c r="A354" s="727" t="s">
        <v>1448</v>
      </c>
      <c r="B354" s="718" t="s">
        <v>1537</v>
      </c>
      <c r="C354" s="487"/>
      <c r="D354" s="489"/>
      <c r="E354" s="490"/>
    </row>
    <row r="355" spans="1:5" x14ac:dyDescent="0.25">
      <c r="A355" s="727" t="s">
        <v>1449</v>
      </c>
      <c r="B355" s="522" t="s">
        <v>839</v>
      </c>
      <c r="C355" s="509"/>
      <c r="D355" s="489"/>
      <c r="E355" s="490"/>
    </row>
    <row r="356" spans="1:5" x14ac:dyDescent="0.25">
      <c r="A356" s="728" t="s">
        <v>1450</v>
      </c>
      <c r="B356" s="497" t="s">
        <v>847</v>
      </c>
      <c r="C356" s="498" t="s">
        <v>15</v>
      </c>
      <c r="D356" s="499"/>
      <c r="E356" s="490"/>
    </row>
    <row r="357" spans="1:5" x14ac:dyDescent="0.25">
      <c r="A357" s="728" t="s">
        <v>1451</v>
      </c>
      <c r="B357" s="497" t="s">
        <v>826</v>
      </c>
      <c r="C357" s="498" t="s">
        <v>15</v>
      </c>
      <c r="D357" s="499"/>
      <c r="E357" s="490"/>
    </row>
    <row r="358" spans="1:5" x14ac:dyDescent="0.25">
      <c r="A358" s="728" t="s">
        <v>1452</v>
      </c>
      <c r="B358" s="497" t="s">
        <v>827</v>
      </c>
      <c r="C358" s="498" t="s">
        <v>15</v>
      </c>
      <c r="D358" s="499"/>
      <c r="E358" s="490"/>
    </row>
    <row r="359" spans="1:5" x14ac:dyDescent="0.25">
      <c r="A359" s="728" t="s">
        <v>1453</v>
      </c>
      <c r="B359" s="497" t="s">
        <v>848</v>
      </c>
      <c r="C359" s="498" t="s">
        <v>15</v>
      </c>
      <c r="D359" s="499"/>
      <c r="E359" s="490"/>
    </row>
    <row r="360" spans="1:5" ht="16.5" thickBot="1" x14ac:dyDescent="0.3">
      <c r="A360" s="500"/>
      <c r="B360" s="501" t="s">
        <v>1538</v>
      </c>
      <c r="C360" s="502"/>
      <c r="D360" s="529"/>
      <c r="E360" s="505"/>
    </row>
    <row r="361" spans="1:5" x14ac:dyDescent="0.25">
      <c r="A361" s="726" t="s">
        <v>1454</v>
      </c>
      <c r="B361" s="491" t="s">
        <v>773</v>
      </c>
      <c r="C361" s="508"/>
      <c r="D361" s="489"/>
      <c r="E361" s="506"/>
    </row>
    <row r="362" spans="1:5" x14ac:dyDescent="0.25">
      <c r="A362" s="728" t="s">
        <v>1455</v>
      </c>
      <c r="B362" s="507" t="s">
        <v>732</v>
      </c>
      <c r="C362" s="509" t="s">
        <v>7</v>
      </c>
      <c r="D362" s="499"/>
      <c r="E362" s="490"/>
    </row>
    <row r="363" spans="1:5" x14ac:dyDescent="0.25">
      <c r="A363" s="728" t="s">
        <v>1456</v>
      </c>
      <c r="B363" s="507" t="s">
        <v>735</v>
      </c>
      <c r="C363" s="509" t="s">
        <v>7</v>
      </c>
      <c r="D363" s="499"/>
      <c r="E363" s="490"/>
    </row>
    <row r="364" spans="1:5" x14ac:dyDescent="0.25">
      <c r="A364" s="728" t="s">
        <v>1457</v>
      </c>
      <c r="B364" s="507" t="s">
        <v>733</v>
      </c>
      <c r="C364" s="509" t="s">
        <v>7</v>
      </c>
      <c r="D364" s="499"/>
      <c r="E364" s="490"/>
    </row>
    <row r="365" spans="1:5" x14ac:dyDescent="0.25">
      <c r="A365" s="728" t="s">
        <v>1458</v>
      </c>
      <c r="B365" s="507" t="s">
        <v>737</v>
      </c>
      <c r="C365" s="509" t="s">
        <v>7</v>
      </c>
      <c r="D365" s="499"/>
      <c r="E365" s="490"/>
    </row>
    <row r="366" spans="1:5" x14ac:dyDescent="0.25">
      <c r="A366" s="728" t="s">
        <v>1459</v>
      </c>
      <c r="B366" s="507" t="s">
        <v>836</v>
      </c>
      <c r="C366" s="509" t="s">
        <v>7</v>
      </c>
      <c r="D366" s="499"/>
      <c r="E366" s="490"/>
    </row>
    <row r="367" spans="1:5" x14ac:dyDescent="0.25">
      <c r="A367" s="728" t="s">
        <v>1460</v>
      </c>
      <c r="B367" s="507" t="s">
        <v>741</v>
      </c>
      <c r="C367" s="509" t="s">
        <v>7</v>
      </c>
      <c r="D367" s="499"/>
      <c r="E367" s="490"/>
    </row>
    <row r="368" spans="1:5" x14ac:dyDescent="0.25">
      <c r="A368" s="728" t="s">
        <v>1461</v>
      </c>
      <c r="B368" s="507" t="s">
        <v>742</v>
      </c>
      <c r="C368" s="509" t="s">
        <v>7</v>
      </c>
      <c r="D368" s="499"/>
      <c r="E368" s="490"/>
    </row>
    <row r="369" spans="1:5" x14ac:dyDescent="0.25">
      <c r="A369" s="728" t="s">
        <v>1462</v>
      </c>
      <c r="B369" s="507" t="s">
        <v>774</v>
      </c>
      <c r="C369" s="509" t="s">
        <v>7</v>
      </c>
      <c r="D369" s="499"/>
      <c r="E369" s="490"/>
    </row>
    <row r="370" spans="1:5" x14ac:dyDescent="0.25">
      <c r="A370" s="728" t="s">
        <v>1463</v>
      </c>
      <c r="B370" s="507" t="s">
        <v>743</v>
      </c>
      <c r="C370" s="509" t="s">
        <v>9</v>
      </c>
      <c r="D370" s="499"/>
      <c r="E370" s="490"/>
    </row>
    <row r="371" spans="1:5" x14ac:dyDescent="0.25">
      <c r="A371" s="728" t="s">
        <v>1464</v>
      </c>
      <c r="B371" s="507" t="s">
        <v>744</v>
      </c>
      <c r="C371" s="509" t="s">
        <v>9</v>
      </c>
      <c r="D371" s="499"/>
      <c r="E371" s="490"/>
    </row>
    <row r="372" spans="1:5" x14ac:dyDescent="0.25">
      <c r="A372" s="728" t="s">
        <v>1465</v>
      </c>
      <c r="B372" s="507" t="s">
        <v>745</v>
      </c>
      <c r="C372" s="509" t="s">
        <v>7</v>
      </c>
      <c r="D372" s="499"/>
      <c r="E372" s="490"/>
    </row>
    <row r="373" spans="1:5" x14ac:dyDescent="0.25">
      <c r="A373" s="728" t="s">
        <v>1466</v>
      </c>
      <c r="B373" s="507" t="s">
        <v>828</v>
      </c>
      <c r="C373" s="509" t="s">
        <v>7</v>
      </c>
      <c r="D373" s="499"/>
      <c r="E373" s="490"/>
    </row>
    <row r="374" spans="1:5" x14ac:dyDescent="0.25">
      <c r="A374" s="728" t="s">
        <v>1467</v>
      </c>
      <c r="B374" s="507" t="s">
        <v>842</v>
      </c>
      <c r="C374" s="509" t="s">
        <v>9</v>
      </c>
      <c r="D374" s="499"/>
      <c r="E374" s="490"/>
    </row>
    <row r="375" spans="1:5" x14ac:dyDescent="0.25">
      <c r="A375" s="728" t="s">
        <v>1468</v>
      </c>
      <c r="B375" s="507" t="s">
        <v>843</v>
      </c>
      <c r="C375" s="509" t="s">
        <v>9</v>
      </c>
      <c r="D375" s="499"/>
      <c r="E375" s="490"/>
    </row>
    <row r="376" spans="1:5" x14ac:dyDescent="0.25">
      <c r="A376" s="728" t="s">
        <v>1469</v>
      </c>
      <c r="B376" s="507" t="s">
        <v>831</v>
      </c>
      <c r="C376" s="509" t="s">
        <v>9</v>
      </c>
      <c r="D376" s="499"/>
      <c r="E376" s="490"/>
    </row>
    <row r="377" spans="1:5" x14ac:dyDescent="0.25">
      <c r="A377" s="728" t="s">
        <v>1470</v>
      </c>
      <c r="B377" s="507" t="s">
        <v>832</v>
      </c>
      <c r="C377" s="509" t="s">
        <v>9</v>
      </c>
      <c r="D377" s="499"/>
      <c r="E377" s="490"/>
    </row>
    <row r="378" spans="1:5" x14ac:dyDescent="0.25">
      <c r="A378" s="728" t="s">
        <v>1471</v>
      </c>
      <c r="B378" s="507" t="s">
        <v>833</v>
      </c>
      <c r="C378" s="509" t="s">
        <v>9</v>
      </c>
      <c r="D378" s="499"/>
      <c r="E378" s="490"/>
    </row>
    <row r="379" spans="1:5" x14ac:dyDescent="0.25">
      <c r="A379" s="728" t="s">
        <v>1472</v>
      </c>
      <c r="B379" s="507" t="s">
        <v>834</v>
      </c>
      <c r="C379" s="509" t="s">
        <v>9</v>
      </c>
      <c r="D379" s="499"/>
      <c r="E379" s="490"/>
    </row>
    <row r="380" spans="1:5" x14ac:dyDescent="0.25">
      <c r="A380" s="728" t="s">
        <v>1473</v>
      </c>
      <c r="B380" s="507" t="s">
        <v>746</v>
      </c>
      <c r="C380" s="509" t="s">
        <v>7</v>
      </c>
      <c r="D380" s="499"/>
      <c r="E380" s="490"/>
    </row>
    <row r="381" spans="1:5" ht="16.5" thickBot="1" x14ac:dyDescent="0.3">
      <c r="A381" s="500"/>
      <c r="B381" s="501" t="s">
        <v>1539</v>
      </c>
      <c r="C381" s="502"/>
      <c r="D381" s="529"/>
      <c r="E381" s="505"/>
    </row>
    <row r="382" spans="1:5" ht="16.5" thickBot="1" x14ac:dyDescent="0.3">
      <c r="A382" s="721"/>
      <c r="B382" s="722" t="s">
        <v>58</v>
      </c>
      <c r="C382" s="723" t="s">
        <v>1525</v>
      </c>
      <c r="D382" s="724" t="s">
        <v>3</v>
      </c>
      <c r="E382" s="725" t="s">
        <v>56</v>
      </c>
    </row>
    <row r="383" spans="1:5" x14ac:dyDescent="0.25">
      <c r="A383" s="726" t="s">
        <v>1474</v>
      </c>
      <c r="B383" s="491" t="s">
        <v>775</v>
      </c>
      <c r="C383" s="511"/>
      <c r="D383" s="489"/>
      <c r="E383" s="506"/>
    </row>
    <row r="384" spans="1:5" x14ac:dyDescent="0.25">
      <c r="A384" s="728" t="s">
        <v>1475</v>
      </c>
      <c r="B384" s="513" t="s">
        <v>844</v>
      </c>
      <c r="C384" s="913" t="s">
        <v>992</v>
      </c>
      <c r="D384" s="913"/>
      <c r="E384" s="913"/>
    </row>
    <row r="385" spans="1:5" x14ac:dyDescent="0.25">
      <c r="A385" s="728" t="s">
        <v>1476</v>
      </c>
      <c r="B385" s="513" t="s">
        <v>750</v>
      </c>
      <c r="C385" s="913"/>
      <c r="D385" s="913"/>
      <c r="E385" s="913"/>
    </row>
    <row r="386" spans="1:5" x14ac:dyDescent="0.25">
      <c r="A386" s="728" t="s">
        <v>1477</v>
      </c>
      <c r="B386" s="513" t="s">
        <v>751</v>
      </c>
      <c r="C386" s="913"/>
      <c r="D386" s="913"/>
      <c r="E386" s="913"/>
    </row>
    <row r="387" spans="1:5" x14ac:dyDescent="0.25">
      <c r="A387" s="728" t="s">
        <v>1478</v>
      </c>
      <c r="B387" s="513" t="s">
        <v>845</v>
      </c>
      <c r="C387" s="913"/>
      <c r="D387" s="913"/>
      <c r="E387" s="913"/>
    </row>
    <row r="388" spans="1:5" x14ac:dyDescent="0.25">
      <c r="A388" s="728" t="s">
        <v>1479</v>
      </c>
      <c r="B388" s="513" t="s">
        <v>753</v>
      </c>
      <c r="C388" s="913"/>
      <c r="D388" s="913"/>
      <c r="E388" s="913"/>
    </row>
    <row r="389" spans="1:5" x14ac:dyDescent="0.25">
      <c r="A389" s="728" t="s">
        <v>1480</v>
      </c>
      <c r="B389" s="513" t="s">
        <v>838</v>
      </c>
      <c r="C389" s="514" t="s">
        <v>9</v>
      </c>
      <c r="D389" s="499"/>
      <c r="E389" s="490"/>
    </row>
    <row r="390" spans="1:5" x14ac:dyDescent="0.25">
      <c r="A390" s="728" t="s">
        <v>1481</v>
      </c>
      <c r="B390" s="513" t="s">
        <v>846</v>
      </c>
      <c r="C390" s="514" t="s">
        <v>9</v>
      </c>
      <c r="D390" s="499"/>
      <c r="E390" s="490"/>
    </row>
    <row r="391" spans="1:5" x14ac:dyDescent="0.25">
      <c r="A391" s="728" t="s">
        <v>1482</v>
      </c>
      <c r="B391" s="513" t="s">
        <v>755</v>
      </c>
      <c r="C391" s="914" t="s">
        <v>992</v>
      </c>
      <c r="D391" s="914"/>
      <c r="E391" s="914"/>
    </row>
    <row r="392" spans="1:5" x14ac:dyDescent="0.25">
      <c r="A392" s="729"/>
      <c r="B392" s="611"/>
      <c r="C392" s="514"/>
      <c r="D392" s="499"/>
      <c r="E392" s="490"/>
    </row>
    <row r="393" spans="1:5" ht="16.5" thickBot="1" x14ac:dyDescent="0.3">
      <c r="A393" s="500"/>
      <c r="B393" s="501" t="s">
        <v>1540</v>
      </c>
      <c r="C393" s="502"/>
      <c r="D393" s="529"/>
      <c r="E393" s="505"/>
    </row>
    <row r="394" spans="1:5" x14ac:dyDescent="0.25">
      <c r="A394" s="485" t="s">
        <v>1483</v>
      </c>
      <c r="B394" s="491" t="s">
        <v>756</v>
      </c>
      <c r="C394" s="511" t="s">
        <v>96</v>
      </c>
      <c r="D394" s="489"/>
      <c r="E394" s="506"/>
    </row>
    <row r="395" spans="1:5" ht="16.5" thickBot="1" x14ac:dyDescent="0.3">
      <c r="A395" s="500"/>
      <c r="B395" s="501" t="s">
        <v>1541</v>
      </c>
      <c r="C395" s="502"/>
      <c r="D395" s="529"/>
      <c r="E395" s="505"/>
    </row>
    <row r="396" spans="1:5" x14ac:dyDescent="0.25">
      <c r="A396" s="726" t="s">
        <v>1484</v>
      </c>
      <c r="B396" s="491" t="s">
        <v>765</v>
      </c>
      <c r="C396" s="509"/>
      <c r="D396" s="489"/>
      <c r="E396" s="506"/>
    </row>
    <row r="397" spans="1:5" x14ac:dyDescent="0.25">
      <c r="A397" s="728" t="s">
        <v>1485</v>
      </c>
      <c r="B397" s="518" t="s">
        <v>776</v>
      </c>
      <c r="C397" s="511" t="s">
        <v>15</v>
      </c>
      <c r="D397" s="499"/>
      <c r="E397" s="490"/>
    </row>
    <row r="398" spans="1:5" ht="31.5" x14ac:dyDescent="0.25">
      <c r="A398" s="727" t="s">
        <v>1486</v>
      </c>
      <c r="B398" s="519" t="s">
        <v>767</v>
      </c>
      <c r="C398" s="511"/>
      <c r="D398" s="489"/>
      <c r="E398" s="490"/>
    </row>
    <row r="399" spans="1:5" x14ac:dyDescent="0.25">
      <c r="A399" s="728" t="s">
        <v>1487</v>
      </c>
      <c r="B399" s="520" t="s">
        <v>768</v>
      </c>
      <c r="C399" s="509" t="s">
        <v>96</v>
      </c>
      <c r="D399" s="499"/>
      <c r="E399" s="490"/>
    </row>
    <row r="400" spans="1:5" x14ac:dyDescent="0.25">
      <c r="A400" s="728" t="s">
        <v>1488</v>
      </c>
      <c r="B400" s="518" t="s">
        <v>769</v>
      </c>
      <c r="C400" s="509" t="s">
        <v>96</v>
      </c>
      <c r="D400" s="499"/>
      <c r="E400" s="490"/>
    </row>
    <row r="401" spans="1:8" x14ac:dyDescent="0.25">
      <c r="A401" s="728" t="s">
        <v>1489</v>
      </c>
      <c r="B401" s="518" t="s">
        <v>770</v>
      </c>
      <c r="C401" s="509" t="s">
        <v>96</v>
      </c>
      <c r="D401" s="499"/>
      <c r="E401" s="490"/>
    </row>
    <row r="402" spans="1:8" ht="16.5" thickBot="1" x14ac:dyDescent="0.3">
      <c r="A402" s="500"/>
      <c r="B402" s="521" t="s">
        <v>1542</v>
      </c>
      <c r="C402" s="502"/>
      <c r="D402" s="504"/>
      <c r="E402" s="505"/>
    </row>
    <row r="403" spans="1:8" x14ac:dyDescent="0.25">
      <c r="A403" s="525"/>
      <c r="B403" s="528" t="s">
        <v>779</v>
      </c>
      <c r="C403" s="526"/>
      <c r="D403" s="527"/>
      <c r="E403" s="478"/>
    </row>
    <row r="404" spans="1:8" ht="18.75" x14ac:dyDescent="0.3">
      <c r="A404" s="915" t="s">
        <v>1544</v>
      </c>
      <c r="B404" s="915"/>
      <c r="C404" s="915"/>
      <c r="D404" s="915"/>
      <c r="E404" s="916"/>
      <c r="H404" s="575"/>
    </row>
    <row r="405" spans="1:8" ht="18.75" x14ac:dyDescent="0.3">
      <c r="A405" s="739"/>
      <c r="B405" s="920" t="s">
        <v>1019</v>
      </c>
      <c r="C405" s="921"/>
      <c r="D405" s="921"/>
      <c r="E405" s="922"/>
      <c r="H405" s="575"/>
    </row>
    <row r="406" spans="1:8" s="434" customFormat="1" ht="20.25" customHeight="1" x14ac:dyDescent="0.25">
      <c r="A406" s="740" t="s">
        <v>1545</v>
      </c>
      <c r="B406" s="618" t="s">
        <v>50</v>
      </c>
      <c r="C406" s="618"/>
      <c r="D406" s="527"/>
      <c r="E406" s="619"/>
    </row>
    <row r="407" spans="1:8" s="617" customFormat="1" ht="15.75" customHeight="1" x14ac:dyDescent="0.25">
      <c r="A407" s="576" t="s">
        <v>1546</v>
      </c>
      <c r="B407" s="736" t="s">
        <v>975</v>
      </c>
      <c r="C407" s="737" t="s">
        <v>15</v>
      </c>
      <c r="D407" s="738"/>
      <c r="E407" s="738"/>
    </row>
    <row r="408" spans="1:8" s="617" customFormat="1" ht="16.5" customHeight="1" x14ac:dyDescent="0.25">
      <c r="A408" s="576" t="s">
        <v>1547</v>
      </c>
      <c r="B408" s="543" t="s">
        <v>976</v>
      </c>
      <c r="C408" s="526" t="s">
        <v>15</v>
      </c>
      <c r="D408" s="619"/>
      <c r="E408" s="619"/>
    </row>
    <row r="409" spans="1:8" s="617" customFormat="1" ht="16.5" customHeight="1" x14ac:dyDescent="0.25">
      <c r="A409" s="576" t="s">
        <v>1548</v>
      </c>
      <c r="B409" s="543" t="s">
        <v>977</v>
      </c>
      <c r="C409" s="526" t="s">
        <v>15</v>
      </c>
      <c r="D409" s="619"/>
      <c r="E409" s="619"/>
    </row>
    <row r="410" spans="1:8" s="617" customFormat="1" ht="31.5" x14ac:dyDescent="0.25">
      <c r="A410" s="576" t="s">
        <v>1549</v>
      </c>
      <c r="B410" s="543" t="s">
        <v>978</v>
      </c>
      <c r="C410" s="526" t="s">
        <v>15</v>
      </c>
      <c r="D410" s="619"/>
      <c r="E410" s="619"/>
    </row>
    <row r="411" spans="1:8" s="617" customFormat="1" ht="16.5" customHeight="1" x14ac:dyDescent="0.25">
      <c r="A411" s="576" t="s">
        <v>1550</v>
      </c>
      <c r="B411" s="543" t="s">
        <v>979</v>
      </c>
      <c r="C411" s="526" t="s">
        <v>15</v>
      </c>
      <c r="D411" s="619"/>
      <c r="E411" s="619"/>
    </row>
    <row r="412" spans="1:8" s="617" customFormat="1" ht="16.5" customHeight="1" x14ac:dyDescent="0.25">
      <c r="A412" s="576" t="s">
        <v>1551</v>
      </c>
      <c r="B412" s="543" t="s">
        <v>1667</v>
      </c>
      <c r="C412" s="526" t="s">
        <v>15</v>
      </c>
      <c r="D412" s="619"/>
      <c r="E412" s="619"/>
    </row>
    <row r="413" spans="1:8" s="617" customFormat="1" ht="16.5" customHeight="1" x14ac:dyDescent="0.25">
      <c r="A413" s="576" t="s">
        <v>1552</v>
      </c>
      <c r="B413" s="543" t="s">
        <v>980</v>
      </c>
      <c r="C413" s="526" t="s">
        <v>7</v>
      </c>
      <c r="D413" s="619"/>
      <c r="E413" s="619"/>
    </row>
    <row r="414" spans="1:8" s="617" customFormat="1" ht="16.5" customHeight="1" x14ac:dyDescent="0.25">
      <c r="A414" s="576" t="s">
        <v>1553</v>
      </c>
      <c r="B414" s="543" t="s">
        <v>981</v>
      </c>
      <c r="C414" s="526" t="s">
        <v>7</v>
      </c>
      <c r="D414" s="619"/>
      <c r="E414" s="619"/>
    </row>
    <row r="415" spans="1:8" s="617" customFormat="1" ht="16.5" customHeight="1" x14ac:dyDescent="0.25">
      <c r="A415" s="576" t="s">
        <v>1554</v>
      </c>
      <c r="B415" s="543" t="s">
        <v>982</v>
      </c>
      <c r="C415" s="526" t="s">
        <v>7</v>
      </c>
      <c r="D415" s="619"/>
      <c r="E415" s="619"/>
    </row>
    <row r="416" spans="1:8" s="617" customFormat="1" ht="16.5" customHeight="1" x14ac:dyDescent="0.25">
      <c r="A416" s="576" t="s">
        <v>1555</v>
      </c>
      <c r="B416" s="543" t="s">
        <v>983</v>
      </c>
      <c r="C416" s="526" t="s">
        <v>96</v>
      </c>
      <c r="D416" s="619"/>
      <c r="E416" s="619"/>
    </row>
    <row r="417" spans="1:7" s="617" customFormat="1" ht="16.5" customHeight="1" x14ac:dyDescent="0.25">
      <c r="A417" s="576" t="s">
        <v>1556</v>
      </c>
      <c r="B417" s="543" t="s">
        <v>984</v>
      </c>
      <c r="C417" s="526" t="s">
        <v>96</v>
      </c>
      <c r="D417" s="619"/>
      <c r="E417" s="619"/>
    </row>
    <row r="418" spans="1:7" s="617" customFormat="1" ht="16.5" customHeight="1" x14ac:dyDescent="0.25">
      <c r="A418" s="731" t="s">
        <v>1557</v>
      </c>
      <c r="B418" s="618" t="s">
        <v>53</v>
      </c>
      <c r="C418" s="618"/>
      <c r="D418" s="527"/>
      <c r="E418" s="619"/>
      <c r="F418" s="434"/>
      <c r="G418" s="434"/>
    </row>
    <row r="419" spans="1:7" s="617" customFormat="1" ht="16.5" customHeight="1" x14ac:dyDescent="0.25">
      <c r="A419" s="576" t="s">
        <v>1558</v>
      </c>
      <c r="B419" s="543" t="s">
        <v>975</v>
      </c>
      <c r="C419" s="526" t="s">
        <v>15</v>
      </c>
      <c r="D419" s="619"/>
      <c r="E419" s="619"/>
    </row>
    <row r="420" spans="1:7" s="617" customFormat="1" ht="16.5" customHeight="1" x14ac:dyDescent="0.25">
      <c r="A420" s="576" t="s">
        <v>1559</v>
      </c>
      <c r="B420" s="543" t="s">
        <v>976</v>
      </c>
      <c r="C420" s="526" t="s">
        <v>15</v>
      </c>
      <c r="D420" s="619"/>
      <c r="E420" s="619"/>
    </row>
    <row r="421" spans="1:7" s="617" customFormat="1" ht="16.5" customHeight="1" x14ac:dyDescent="0.25">
      <c r="A421" s="576" t="s">
        <v>1560</v>
      </c>
      <c r="B421" s="543" t="s">
        <v>977</v>
      </c>
      <c r="C421" s="526" t="s">
        <v>15</v>
      </c>
      <c r="D421" s="619"/>
      <c r="E421" s="619"/>
    </row>
    <row r="422" spans="1:7" s="617" customFormat="1" ht="16.5" customHeight="1" x14ac:dyDescent="0.25">
      <c r="A422" s="576" t="s">
        <v>1561</v>
      </c>
      <c r="B422" s="543" t="s">
        <v>980</v>
      </c>
      <c r="C422" s="526" t="s">
        <v>7</v>
      </c>
      <c r="D422" s="619"/>
      <c r="E422" s="619"/>
    </row>
    <row r="423" spans="1:7" s="617" customFormat="1" ht="16.5" customHeight="1" x14ac:dyDescent="0.25">
      <c r="A423" s="576" t="s">
        <v>1562</v>
      </c>
      <c r="B423" s="543" t="s">
        <v>981</v>
      </c>
      <c r="C423" s="526" t="s">
        <v>7</v>
      </c>
      <c r="D423" s="619"/>
      <c r="E423" s="619"/>
    </row>
    <row r="424" spans="1:7" s="617" customFormat="1" ht="16.5" customHeight="1" x14ac:dyDescent="0.25">
      <c r="A424" s="576" t="s">
        <v>1563</v>
      </c>
      <c r="B424" s="543" t="s">
        <v>983</v>
      </c>
      <c r="C424" s="526" t="s">
        <v>96</v>
      </c>
      <c r="D424" s="619"/>
      <c r="E424" s="619"/>
    </row>
    <row r="425" spans="1:7" s="617" customFormat="1" ht="16.5" customHeight="1" x14ac:dyDescent="0.25">
      <c r="A425" s="576" t="s">
        <v>1564</v>
      </c>
      <c r="B425" s="543" t="s">
        <v>984</v>
      </c>
      <c r="C425" s="526" t="s">
        <v>96</v>
      </c>
      <c r="D425" s="619"/>
      <c r="E425" s="619"/>
    </row>
    <row r="426" spans="1:7" s="617" customFormat="1" ht="16.5" customHeight="1" x14ac:dyDescent="0.25">
      <c r="A426" s="731" t="s">
        <v>1565</v>
      </c>
      <c r="B426" s="618" t="s">
        <v>380</v>
      </c>
      <c r="C426" s="618"/>
      <c r="D426" s="527"/>
      <c r="E426" s="619"/>
      <c r="F426" s="434"/>
      <c r="G426" s="434"/>
    </row>
    <row r="427" spans="1:7" s="617" customFormat="1" ht="16.5" customHeight="1" x14ac:dyDescent="0.25">
      <c r="A427" s="576" t="s">
        <v>1566</v>
      </c>
      <c r="B427" s="543" t="s">
        <v>975</v>
      </c>
      <c r="C427" s="526" t="s">
        <v>15</v>
      </c>
      <c r="D427" s="619"/>
      <c r="E427" s="619"/>
    </row>
    <row r="428" spans="1:7" s="617" customFormat="1" ht="16.5" customHeight="1" x14ac:dyDescent="0.25">
      <c r="A428" s="576" t="s">
        <v>1567</v>
      </c>
      <c r="B428" s="543" t="s">
        <v>976</v>
      </c>
      <c r="C428" s="526" t="s">
        <v>15</v>
      </c>
      <c r="D428" s="619"/>
      <c r="E428" s="619"/>
    </row>
    <row r="429" spans="1:7" s="617" customFormat="1" ht="16.5" customHeight="1" x14ac:dyDescent="0.25">
      <c r="A429" s="576" t="s">
        <v>1568</v>
      </c>
      <c r="B429" s="543" t="s">
        <v>977</v>
      </c>
      <c r="C429" s="526" t="s">
        <v>15</v>
      </c>
      <c r="D429" s="619"/>
      <c r="E429" s="619"/>
    </row>
    <row r="430" spans="1:7" s="617" customFormat="1" ht="16.5" customHeight="1" x14ac:dyDescent="0.25">
      <c r="A430" s="576" t="s">
        <v>1569</v>
      </c>
      <c r="B430" s="543" t="s">
        <v>980</v>
      </c>
      <c r="C430" s="526" t="s">
        <v>7</v>
      </c>
      <c r="D430" s="619"/>
      <c r="E430" s="619"/>
    </row>
    <row r="431" spans="1:7" s="617" customFormat="1" ht="16.5" customHeight="1" x14ac:dyDescent="0.25">
      <c r="A431" s="576" t="s">
        <v>1570</v>
      </c>
      <c r="B431" s="543" t="s">
        <v>981</v>
      </c>
      <c r="C431" s="526" t="s">
        <v>7</v>
      </c>
      <c r="D431" s="619"/>
      <c r="E431" s="619"/>
    </row>
    <row r="432" spans="1:7" s="617" customFormat="1" ht="16.5" customHeight="1" x14ac:dyDescent="0.25">
      <c r="A432" s="576" t="s">
        <v>1571</v>
      </c>
      <c r="B432" s="543" t="s">
        <v>983</v>
      </c>
      <c r="C432" s="526" t="s">
        <v>96</v>
      </c>
      <c r="D432" s="619"/>
      <c r="E432" s="619"/>
    </row>
    <row r="433" spans="1:5" s="617" customFormat="1" ht="16.5" customHeight="1" x14ac:dyDescent="0.25">
      <c r="A433" s="576" t="s">
        <v>1572</v>
      </c>
      <c r="B433" s="543" t="s">
        <v>984</v>
      </c>
      <c r="C433" s="526" t="s">
        <v>96</v>
      </c>
      <c r="D433" s="619"/>
      <c r="E433" s="619"/>
    </row>
    <row r="434" spans="1:5" s="617" customFormat="1" ht="16.5" customHeight="1" x14ac:dyDescent="0.25">
      <c r="A434" s="731" t="s">
        <v>1573</v>
      </c>
      <c r="B434" s="486" t="s">
        <v>985</v>
      </c>
      <c r="C434" s="526"/>
      <c r="D434" s="619"/>
      <c r="E434" s="619"/>
    </row>
    <row r="435" spans="1:5" s="617" customFormat="1" ht="16.5" customHeight="1" x14ac:dyDescent="0.25">
      <c r="A435" s="576" t="s">
        <v>1574</v>
      </c>
      <c r="B435" s="543" t="s">
        <v>986</v>
      </c>
      <c r="C435" s="526" t="s">
        <v>15</v>
      </c>
      <c r="D435" s="619"/>
      <c r="E435" s="619"/>
    </row>
    <row r="436" spans="1:5" s="617" customFormat="1" ht="16.5" customHeight="1" x14ac:dyDescent="0.25">
      <c r="A436" s="576" t="s">
        <v>1575</v>
      </c>
      <c r="B436" s="543" t="s">
        <v>987</v>
      </c>
      <c r="C436" s="526" t="s">
        <v>15</v>
      </c>
      <c r="D436" s="619"/>
      <c r="E436" s="619"/>
    </row>
    <row r="437" spans="1:5" s="617" customFormat="1" ht="16.5" customHeight="1" x14ac:dyDescent="0.25">
      <c r="A437" s="576" t="s">
        <v>1576</v>
      </c>
      <c r="B437" s="543" t="s">
        <v>988</v>
      </c>
      <c r="C437" s="526" t="s">
        <v>15</v>
      </c>
      <c r="D437" s="619"/>
      <c r="E437" s="619"/>
    </row>
    <row r="438" spans="1:5" s="617" customFormat="1" ht="16.5" customHeight="1" x14ac:dyDescent="0.25">
      <c r="A438" s="576" t="s">
        <v>1577</v>
      </c>
      <c r="B438" s="543" t="s">
        <v>989</v>
      </c>
      <c r="C438" s="526" t="s">
        <v>15</v>
      </c>
      <c r="D438" s="619"/>
      <c r="E438" s="619"/>
    </row>
    <row r="439" spans="1:5" s="617" customFormat="1" ht="16.5" customHeight="1" x14ac:dyDescent="0.25">
      <c r="A439" s="576" t="s">
        <v>1578</v>
      </c>
      <c r="B439" s="543" t="s">
        <v>990</v>
      </c>
      <c r="C439" s="526" t="s">
        <v>15</v>
      </c>
      <c r="D439" s="619"/>
      <c r="E439" s="619"/>
    </row>
    <row r="440" spans="1:5" s="617" customFormat="1" ht="16.5" customHeight="1" x14ac:dyDescent="0.25">
      <c r="A440" s="576" t="s">
        <v>1579</v>
      </c>
      <c r="B440" s="543" t="s">
        <v>982</v>
      </c>
      <c r="C440" s="526" t="s">
        <v>7</v>
      </c>
      <c r="D440" s="619"/>
      <c r="E440" s="619"/>
    </row>
    <row r="441" spans="1:5" s="617" customFormat="1" ht="16.5" customHeight="1" x14ac:dyDescent="0.25">
      <c r="A441" s="576" t="s">
        <v>1580</v>
      </c>
      <c r="B441" s="543" t="s">
        <v>991</v>
      </c>
      <c r="C441" s="526" t="s">
        <v>7</v>
      </c>
      <c r="D441" s="619"/>
      <c r="E441" s="619"/>
    </row>
    <row r="442" spans="1:5" s="617" customFormat="1" ht="16.5" customHeight="1" x14ac:dyDescent="0.25">
      <c r="A442" s="576" t="s">
        <v>1581</v>
      </c>
      <c r="B442" s="543" t="s">
        <v>983</v>
      </c>
      <c r="C442" s="526" t="s">
        <v>96</v>
      </c>
      <c r="D442" s="619"/>
      <c r="E442" s="619"/>
    </row>
    <row r="443" spans="1:5" s="617" customFormat="1" ht="16.5" customHeight="1" x14ac:dyDescent="0.25">
      <c r="A443" s="576" t="s">
        <v>1582</v>
      </c>
      <c r="B443" s="543" t="s">
        <v>984</v>
      </c>
      <c r="C443" s="526" t="s">
        <v>96</v>
      </c>
      <c r="D443" s="619"/>
      <c r="E443" s="619"/>
    </row>
    <row r="444" spans="1:5" s="617" customFormat="1" ht="16.5" customHeight="1" x14ac:dyDescent="0.2">
      <c r="A444" s="731" t="s">
        <v>1641</v>
      </c>
      <c r="B444" s="923" t="s">
        <v>1018</v>
      </c>
      <c r="C444" s="924"/>
      <c r="D444" s="924"/>
      <c r="E444" s="925"/>
    </row>
    <row r="445" spans="1:5" s="617" customFormat="1" ht="31.5" x14ac:dyDescent="0.25">
      <c r="A445" s="576" t="s">
        <v>1642</v>
      </c>
      <c r="B445" s="543" t="s">
        <v>1668</v>
      </c>
      <c r="C445" s="526" t="s">
        <v>15</v>
      </c>
      <c r="D445" s="619"/>
      <c r="E445" s="619"/>
    </row>
    <row r="446" spans="1:5" s="617" customFormat="1" ht="16.5" customHeight="1" x14ac:dyDescent="0.25">
      <c r="A446" s="576" t="s">
        <v>1643</v>
      </c>
      <c r="B446" s="543" t="s">
        <v>1637</v>
      </c>
      <c r="C446" s="526" t="s">
        <v>96</v>
      </c>
      <c r="D446" s="619"/>
      <c r="E446" s="619"/>
    </row>
    <row r="447" spans="1:5" s="617" customFormat="1" ht="16.5" customHeight="1" x14ac:dyDescent="0.25">
      <c r="A447" s="576" t="s">
        <v>1644</v>
      </c>
      <c r="B447" s="543" t="s">
        <v>1638</v>
      </c>
      <c r="C447" s="526" t="s">
        <v>96</v>
      </c>
      <c r="D447" s="619"/>
      <c r="E447" s="619"/>
    </row>
    <row r="448" spans="1:5" s="617" customFormat="1" ht="16.5" customHeight="1" x14ac:dyDescent="0.25">
      <c r="A448" s="576" t="s">
        <v>1645</v>
      </c>
      <c r="B448" s="543" t="s">
        <v>1639</v>
      </c>
      <c r="C448" s="526" t="s">
        <v>15</v>
      </c>
      <c r="D448" s="619"/>
      <c r="E448" s="619"/>
    </row>
    <row r="449" spans="1:8" s="617" customFormat="1" ht="16.5" customHeight="1" x14ac:dyDescent="0.25">
      <c r="A449" s="576" t="s">
        <v>1646</v>
      </c>
      <c r="B449" s="543" t="s">
        <v>1640</v>
      </c>
      <c r="C449" s="526" t="s">
        <v>46</v>
      </c>
      <c r="D449" s="619"/>
      <c r="E449" s="619"/>
    </row>
    <row r="450" spans="1:8" s="617" customFormat="1" ht="26.25" customHeight="1" x14ac:dyDescent="0.25">
      <c r="A450" s="622"/>
      <c r="B450" s="623" t="s">
        <v>1017</v>
      </c>
      <c r="C450" s="624"/>
      <c r="D450" s="625"/>
      <c r="E450" s="626"/>
    </row>
    <row r="451" spans="1:8" ht="17.25" x14ac:dyDescent="0.25">
      <c r="A451" s="754" t="s">
        <v>1583</v>
      </c>
      <c r="B451" s="862" t="s">
        <v>1584</v>
      </c>
      <c r="C451" s="862"/>
      <c r="D451" s="862"/>
      <c r="E451" s="862"/>
      <c r="H451" s="583"/>
    </row>
    <row r="452" spans="1:8" x14ac:dyDescent="0.25">
      <c r="A452" s="732" t="s">
        <v>57</v>
      </c>
      <c r="B452" s="732" t="s">
        <v>1585</v>
      </c>
      <c r="C452" s="732" t="s">
        <v>15</v>
      </c>
      <c r="D452" s="732" t="s">
        <v>280</v>
      </c>
      <c r="E452" s="732" t="s">
        <v>780</v>
      </c>
      <c r="H452" s="584"/>
    </row>
    <row r="453" spans="1:8" ht="15.75" customHeight="1" x14ac:dyDescent="0.25">
      <c r="A453" s="627" t="s">
        <v>1586</v>
      </c>
      <c r="B453" s="917" t="s">
        <v>781</v>
      </c>
      <c r="C453" s="917"/>
      <c r="D453" s="917"/>
      <c r="E453" s="918"/>
      <c r="H453" s="584"/>
    </row>
    <row r="454" spans="1:8" x14ac:dyDescent="0.25">
      <c r="A454" s="542" t="s">
        <v>1587</v>
      </c>
      <c r="B454" s="543" t="s">
        <v>782</v>
      </c>
      <c r="C454" s="542" t="s">
        <v>15</v>
      </c>
      <c r="D454" s="544"/>
      <c r="E454" s="544"/>
      <c r="H454" s="584"/>
    </row>
    <row r="455" spans="1:8" x14ac:dyDescent="0.25">
      <c r="A455" s="542" t="s">
        <v>1588</v>
      </c>
      <c r="B455" s="543" t="s">
        <v>783</v>
      </c>
      <c r="C455" s="542" t="s">
        <v>15</v>
      </c>
      <c r="D455" s="544"/>
      <c r="E455" s="544"/>
      <c r="H455" s="584"/>
    </row>
    <row r="456" spans="1:8" x14ac:dyDescent="0.25">
      <c r="A456" s="542" t="s">
        <v>1589</v>
      </c>
      <c r="B456" s="543" t="s">
        <v>784</v>
      </c>
      <c r="C456" s="542" t="s">
        <v>4</v>
      </c>
      <c r="D456" s="544"/>
      <c r="E456" s="544"/>
      <c r="H456" s="584"/>
    </row>
    <row r="457" spans="1:8" x14ac:dyDescent="0.25">
      <c r="A457" s="542" t="s">
        <v>1590</v>
      </c>
      <c r="B457" s="543" t="s">
        <v>785</v>
      </c>
      <c r="C457" s="542" t="s">
        <v>15</v>
      </c>
      <c r="D457" s="544"/>
      <c r="E457" s="544"/>
      <c r="H457" s="584"/>
    </row>
    <row r="458" spans="1:8" x14ac:dyDescent="0.25">
      <c r="A458" s="542" t="s">
        <v>1591</v>
      </c>
      <c r="B458" s="543" t="s">
        <v>786</v>
      </c>
      <c r="C458" s="542" t="s">
        <v>15</v>
      </c>
      <c r="D458" s="544"/>
      <c r="E458" s="544"/>
      <c r="H458" s="584"/>
    </row>
    <row r="459" spans="1:8" x14ac:dyDescent="0.25">
      <c r="A459" s="542" t="s">
        <v>1592</v>
      </c>
      <c r="B459" s="543" t="s">
        <v>787</v>
      </c>
      <c r="C459" s="542" t="s">
        <v>15</v>
      </c>
      <c r="D459" s="544"/>
      <c r="E459" s="544"/>
      <c r="H459" s="584"/>
    </row>
    <row r="460" spans="1:8" x14ac:dyDescent="0.25">
      <c r="A460" s="542" t="s">
        <v>1593</v>
      </c>
      <c r="B460" s="543" t="s">
        <v>788</v>
      </c>
      <c r="C460" s="542" t="s">
        <v>15</v>
      </c>
      <c r="D460" s="544"/>
      <c r="E460" s="544"/>
      <c r="H460" s="584"/>
    </row>
    <row r="461" spans="1:8" ht="15.6" customHeight="1" x14ac:dyDescent="0.25">
      <c r="A461" s="542"/>
      <c r="B461" s="894" t="s">
        <v>1594</v>
      </c>
      <c r="C461" s="895"/>
      <c r="D461" s="896"/>
      <c r="E461" s="545"/>
      <c r="H461" s="584"/>
    </row>
    <row r="462" spans="1:8" ht="15.75" customHeight="1" x14ac:dyDescent="0.25">
      <c r="A462" s="627" t="s">
        <v>1595</v>
      </c>
      <c r="B462" s="917" t="s">
        <v>789</v>
      </c>
      <c r="C462" s="917"/>
      <c r="D462" s="917"/>
      <c r="E462" s="918"/>
      <c r="H462" s="584"/>
    </row>
    <row r="463" spans="1:8" x14ac:dyDescent="0.25">
      <c r="A463" s="542" t="s">
        <v>1596</v>
      </c>
      <c r="B463" s="543" t="s">
        <v>782</v>
      </c>
      <c r="C463" s="542" t="s">
        <v>15</v>
      </c>
      <c r="D463" s="544"/>
      <c r="E463" s="544"/>
      <c r="H463" s="584"/>
    </row>
    <row r="464" spans="1:8" x14ac:dyDescent="0.25">
      <c r="A464" s="542" t="s">
        <v>1597</v>
      </c>
      <c r="B464" s="543" t="s">
        <v>783</v>
      </c>
      <c r="C464" s="542" t="s">
        <v>15</v>
      </c>
      <c r="D464" s="544"/>
      <c r="E464" s="544"/>
      <c r="H464" s="584"/>
    </row>
    <row r="465" spans="1:8" x14ac:dyDescent="0.25">
      <c r="A465" s="542" t="s">
        <v>1598</v>
      </c>
      <c r="B465" s="543" t="s">
        <v>784</v>
      </c>
      <c r="C465" s="542" t="s">
        <v>4</v>
      </c>
      <c r="D465" s="544"/>
      <c r="E465" s="544"/>
      <c r="H465" s="584"/>
    </row>
    <row r="466" spans="1:8" x14ac:dyDescent="0.25">
      <c r="A466" s="542" t="s">
        <v>1599</v>
      </c>
      <c r="B466" s="543" t="s">
        <v>790</v>
      </c>
      <c r="C466" s="542" t="s">
        <v>15</v>
      </c>
      <c r="D466" s="544"/>
      <c r="E466" s="544"/>
      <c r="H466" s="584"/>
    </row>
    <row r="467" spans="1:8" x14ac:dyDescent="0.25">
      <c r="A467" s="542" t="s">
        <v>1600</v>
      </c>
      <c r="B467" s="543" t="s">
        <v>791</v>
      </c>
      <c r="C467" s="542" t="s">
        <v>15</v>
      </c>
      <c r="D467" s="544"/>
      <c r="E467" s="544"/>
      <c r="H467" s="584"/>
    </row>
    <row r="468" spans="1:8" x14ac:dyDescent="0.25">
      <c r="A468" s="542" t="s">
        <v>1601</v>
      </c>
      <c r="B468" s="543" t="s">
        <v>792</v>
      </c>
      <c r="C468" s="542" t="s">
        <v>15</v>
      </c>
      <c r="D468" s="544"/>
      <c r="E468" s="544"/>
      <c r="H468" s="584"/>
    </row>
    <row r="469" spans="1:8" x14ac:dyDescent="0.25">
      <c r="A469" s="542" t="s">
        <v>1602</v>
      </c>
      <c r="B469" s="543" t="s">
        <v>786</v>
      </c>
      <c r="C469" s="542" t="s">
        <v>15</v>
      </c>
      <c r="D469" s="544"/>
      <c r="E469" s="544"/>
      <c r="H469" s="584"/>
    </row>
    <row r="470" spans="1:8" x14ac:dyDescent="0.25">
      <c r="A470" s="542" t="s">
        <v>1603</v>
      </c>
      <c r="B470" s="543" t="s">
        <v>787</v>
      </c>
      <c r="C470" s="542" t="s">
        <v>15</v>
      </c>
      <c r="D470" s="544"/>
      <c r="E470" s="544"/>
      <c r="H470" s="584"/>
    </row>
    <row r="471" spans="1:8" x14ac:dyDescent="0.25">
      <c r="A471" s="542" t="s">
        <v>1604</v>
      </c>
      <c r="B471" s="543" t="s">
        <v>793</v>
      </c>
      <c r="C471" s="542" t="s">
        <v>4</v>
      </c>
      <c r="D471" s="544"/>
      <c r="E471" s="544"/>
      <c r="H471" s="584"/>
    </row>
    <row r="472" spans="1:8" x14ac:dyDescent="0.25">
      <c r="A472" s="542" t="s">
        <v>1605</v>
      </c>
      <c r="B472" s="543" t="s">
        <v>794</v>
      </c>
      <c r="C472" s="542" t="s">
        <v>4</v>
      </c>
      <c r="D472" s="544"/>
      <c r="E472" s="544"/>
      <c r="H472" s="584"/>
    </row>
    <row r="473" spans="1:8" x14ac:dyDescent="0.25">
      <c r="A473" s="542"/>
      <c r="B473" s="894" t="s">
        <v>647</v>
      </c>
      <c r="C473" s="895"/>
      <c r="D473" s="896"/>
      <c r="E473" s="545"/>
      <c r="H473" s="584"/>
    </row>
    <row r="474" spans="1:8" ht="15.75" customHeight="1" x14ac:dyDescent="0.25">
      <c r="A474" s="627" t="s">
        <v>1606</v>
      </c>
      <c r="B474" s="917" t="s">
        <v>795</v>
      </c>
      <c r="C474" s="917"/>
      <c r="D474" s="917"/>
      <c r="E474" s="918"/>
      <c r="H474" s="584"/>
    </row>
    <row r="475" spans="1:8" x14ac:dyDescent="0.25">
      <c r="A475" s="542" t="s">
        <v>1607</v>
      </c>
      <c r="B475" s="543" t="s">
        <v>796</v>
      </c>
      <c r="C475" s="542" t="s">
        <v>46</v>
      </c>
      <c r="D475" s="544"/>
      <c r="E475" s="544"/>
      <c r="H475" s="584"/>
    </row>
    <row r="476" spans="1:8" x14ac:dyDescent="0.25">
      <c r="A476" s="542" t="s">
        <v>1608</v>
      </c>
      <c r="B476" s="543" t="s">
        <v>797</v>
      </c>
      <c r="C476" s="542" t="s">
        <v>46</v>
      </c>
      <c r="D476" s="544"/>
      <c r="E476" s="544"/>
      <c r="H476" s="584"/>
    </row>
    <row r="477" spans="1:8" x14ac:dyDescent="0.25">
      <c r="A477" s="542" t="s">
        <v>1609</v>
      </c>
      <c r="B477" s="543" t="s">
        <v>798</v>
      </c>
      <c r="C477" s="542" t="s">
        <v>46</v>
      </c>
      <c r="D477" s="544"/>
      <c r="E477" s="544"/>
      <c r="H477" s="584"/>
    </row>
    <row r="478" spans="1:8" x14ac:dyDescent="0.25">
      <c r="A478" s="542" t="s">
        <v>1610</v>
      </c>
      <c r="B478" s="543" t="s">
        <v>799</v>
      </c>
      <c r="C478" s="542" t="s">
        <v>46</v>
      </c>
      <c r="D478" s="544"/>
      <c r="E478" s="544"/>
      <c r="H478" s="584"/>
    </row>
    <row r="479" spans="1:8" ht="15.6" customHeight="1" x14ac:dyDescent="0.25">
      <c r="A479" s="542"/>
      <c r="B479" s="894" t="s">
        <v>649</v>
      </c>
      <c r="C479" s="895"/>
      <c r="D479" s="896"/>
      <c r="E479" s="545"/>
      <c r="H479" s="584"/>
    </row>
    <row r="480" spans="1:8" ht="15.75" customHeight="1" x14ac:dyDescent="0.25">
      <c r="A480" s="627" t="s">
        <v>1611</v>
      </c>
      <c r="B480" s="917" t="s">
        <v>800</v>
      </c>
      <c r="C480" s="917"/>
      <c r="D480" s="917"/>
      <c r="E480" s="918"/>
      <c r="H480" s="584"/>
    </row>
    <row r="481" spans="1:11" x14ac:dyDescent="0.25">
      <c r="A481" s="542" t="s">
        <v>1612</v>
      </c>
      <c r="B481" s="543" t="s">
        <v>782</v>
      </c>
      <c r="C481" s="542" t="s">
        <v>15</v>
      </c>
      <c r="D481" s="544"/>
      <c r="E481" s="544"/>
      <c r="H481" s="584"/>
    </row>
    <row r="482" spans="1:11" x14ac:dyDescent="0.25">
      <c r="A482" s="542" t="s">
        <v>1613</v>
      </c>
      <c r="B482" s="543" t="s">
        <v>784</v>
      </c>
      <c r="C482" s="542" t="s">
        <v>4</v>
      </c>
      <c r="D482" s="544"/>
      <c r="E482" s="544"/>
      <c r="H482" s="584"/>
    </row>
    <row r="483" spans="1:11" x14ac:dyDescent="0.25">
      <c r="A483" s="542" t="s">
        <v>1614</v>
      </c>
      <c r="B483" s="543" t="s">
        <v>786</v>
      </c>
      <c r="C483" s="542" t="s">
        <v>15</v>
      </c>
      <c r="D483" s="544"/>
      <c r="E483" s="544"/>
      <c r="H483" s="584"/>
    </row>
    <row r="484" spans="1:11" x14ac:dyDescent="0.25">
      <c r="A484" s="542" t="s">
        <v>1615</v>
      </c>
      <c r="B484" s="543" t="s">
        <v>787</v>
      </c>
      <c r="C484" s="542" t="s">
        <v>15</v>
      </c>
      <c r="D484" s="544"/>
      <c r="E484" s="544"/>
      <c r="H484" s="584"/>
    </row>
    <row r="485" spans="1:11" x14ac:dyDescent="0.25">
      <c r="A485" s="542" t="s">
        <v>1616</v>
      </c>
      <c r="B485" s="543" t="s">
        <v>801</v>
      </c>
      <c r="C485" s="542" t="s">
        <v>15</v>
      </c>
      <c r="D485" s="544"/>
      <c r="E485" s="544"/>
      <c r="H485" s="585"/>
    </row>
    <row r="486" spans="1:11" x14ac:dyDescent="0.25">
      <c r="A486" s="542" t="s">
        <v>1617</v>
      </c>
      <c r="B486" s="543" t="s">
        <v>802</v>
      </c>
      <c r="C486" s="542" t="s">
        <v>15</v>
      </c>
      <c r="D486" s="544"/>
      <c r="E486" s="544"/>
    </row>
    <row r="487" spans="1:11" s="571" customFormat="1" x14ac:dyDescent="0.25">
      <c r="A487" s="542" t="s">
        <v>1618</v>
      </c>
      <c r="B487" s="543" t="s">
        <v>803</v>
      </c>
      <c r="C487" s="542" t="s">
        <v>15</v>
      </c>
      <c r="D487" s="544"/>
      <c r="E487" s="544"/>
      <c r="F487" s="414"/>
      <c r="G487" s="414"/>
      <c r="I487" s="414"/>
      <c r="J487" s="414"/>
      <c r="K487" s="414"/>
    </row>
    <row r="488" spans="1:11" s="571" customFormat="1" ht="15.6" customHeight="1" x14ac:dyDescent="0.25">
      <c r="A488" s="542"/>
      <c r="B488" s="894" t="s">
        <v>652</v>
      </c>
      <c r="C488" s="895"/>
      <c r="D488" s="896"/>
      <c r="E488" s="545"/>
      <c r="F488" s="414"/>
      <c r="G488" s="414"/>
      <c r="I488" s="414"/>
      <c r="J488" s="414"/>
      <c r="K488" s="414"/>
    </row>
    <row r="489" spans="1:11" s="571" customFormat="1" ht="15.75" customHeight="1" x14ac:dyDescent="0.25">
      <c r="A489" s="627" t="s">
        <v>1619</v>
      </c>
      <c r="B489" s="917" t="s">
        <v>804</v>
      </c>
      <c r="C489" s="917"/>
      <c r="D489" s="917"/>
      <c r="E489" s="918"/>
      <c r="F489" s="414"/>
      <c r="G489" s="414"/>
      <c r="I489" s="414"/>
      <c r="J489" s="414"/>
      <c r="K489" s="414"/>
    </row>
    <row r="490" spans="1:11" s="571" customFormat="1" x14ac:dyDescent="0.25">
      <c r="A490" s="542" t="s">
        <v>1620</v>
      </c>
      <c r="B490" s="599" t="s">
        <v>889</v>
      </c>
      <c r="C490" s="542" t="s">
        <v>4</v>
      </c>
      <c r="D490" s="544"/>
      <c r="E490" s="544"/>
      <c r="F490" s="414"/>
      <c r="G490" s="414"/>
      <c r="I490" s="414"/>
      <c r="J490" s="414"/>
      <c r="K490" s="414"/>
    </row>
    <row r="491" spans="1:11" s="571" customFormat="1" x14ac:dyDescent="0.25">
      <c r="A491" s="542" t="s">
        <v>1621</v>
      </c>
      <c r="B491" s="599" t="s">
        <v>890</v>
      </c>
      <c r="C491" s="542" t="s">
        <v>4</v>
      </c>
      <c r="D491" s="544"/>
      <c r="E491" s="544"/>
      <c r="F491" s="414"/>
      <c r="G491" s="414"/>
      <c r="I491" s="414"/>
      <c r="J491" s="414"/>
      <c r="K491" s="414"/>
    </row>
    <row r="492" spans="1:11" s="571" customFormat="1" x14ac:dyDescent="0.25">
      <c r="A492" s="542" t="s">
        <v>1622</v>
      </c>
      <c r="B492" s="600" t="s">
        <v>805</v>
      </c>
      <c r="C492" s="542" t="s">
        <v>15</v>
      </c>
      <c r="D492" s="544"/>
      <c r="E492" s="544"/>
      <c r="F492" s="414"/>
      <c r="G492" s="414"/>
      <c r="I492" s="414"/>
      <c r="J492" s="414"/>
      <c r="K492" s="414"/>
    </row>
    <row r="493" spans="1:11" s="571" customFormat="1" x14ac:dyDescent="0.25">
      <c r="A493" s="542" t="s">
        <v>1623</v>
      </c>
      <c r="B493" s="600" t="s">
        <v>806</v>
      </c>
      <c r="C493" s="542" t="s">
        <v>15</v>
      </c>
      <c r="D493" s="544"/>
      <c r="E493" s="544"/>
      <c r="F493" s="414"/>
      <c r="G493" s="414"/>
      <c r="I493" s="414"/>
      <c r="J493" s="414"/>
      <c r="K493" s="414"/>
    </row>
    <row r="494" spans="1:11" s="571" customFormat="1" x14ac:dyDescent="0.25">
      <c r="A494" s="542" t="s">
        <v>1624</v>
      </c>
      <c r="B494" s="600" t="s">
        <v>807</v>
      </c>
      <c r="C494" s="542" t="s">
        <v>15</v>
      </c>
      <c r="D494" s="544"/>
      <c r="E494" s="544"/>
      <c r="F494" s="414"/>
      <c r="G494" s="414"/>
      <c r="I494" s="414"/>
      <c r="J494" s="414"/>
      <c r="K494" s="414"/>
    </row>
    <row r="495" spans="1:11" s="571" customFormat="1" x14ac:dyDescent="0.25">
      <c r="A495" s="542" t="s">
        <v>1625</v>
      </c>
      <c r="B495" s="600" t="s">
        <v>808</v>
      </c>
      <c r="C495" s="542" t="s">
        <v>15</v>
      </c>
      <c r="D495" s="544"/>
      <c r="E495" s="544"/>
      <c r="F495" s="414"/>
      <c r="G495" s="414"/>
      <c r="I495" s="414"/>
      <c r="J495" s="414"/>
      <c r="K495" s="414"/>
    </row>
    <row r="496" spans="1:11" s="571" customFormat="1" x14ac:dyDescent="0.25">
      <c r="A496" s="542" t="s">
        <v>1626</v>
      </c>
      <c r="B496" s="600" t="s">
        <v>891</v>
      </c>
      <c r="C496" s="542" t="s">
        <v>15</v>
      </c>
      <c r="D496" s="601"/>
      <c r="E496" s="544"/>
      <c r="F496" s="414"/>
      <c r="G496" s="414"/>
      <c r="I496" s="414"/>
      <c r="J496" s="414"/>
      <c r="K496" s="414"/>
    </row>
    <row r="497" spans="1:11" s="571" customFormat="1" x14ac:dyDescent="0.25">
      <c r="A497" s="542" t="s">
        <v>1627</v>
      </c>
      <c r="B497" s="600" t="s">
        <v>892</v>
      </c>
      <c r="C497" s="542" t="s">
        <v>15</v>
      </c>
      <c r="D497" s="601"/>
      <c r="E497" s="544"/>
      <c r="F497" s="414"/>
      <c r="G497" s="414"/>
      <c r="I497" s="414"/>
      <c r="J497" s="414"/>
      <c r="K497" s="414"/>
    </row>
    <row r="498" spans="1:11" s="571" customFormat="1" x14ac:dyDescent="0.25">
      <c r="A498" s="542" t="s">
        <v>1628</v>
      </c>
      <c r="B498" s="600" t="s">
        <v>809</v>
      </c>
      <c r="C498" s="542" t="s">
        <v>4</v>
      </c>
      <c r="D498" s="544"/>
      <c r="E498" s="544"/>
      <c r="F498" s="414"/>
      <c r="G498" s="414"/>
      <c r="I498" s="414"/>
      <c r="J498" s="414"/>
      <c r="K498" s="414"/>
    </row>
    <row r="499" spans="1:11" s="571" customFormat="1" ht="15.6" customHeight="1" x14ac:dyDescent="0.25">
      <c r="A499" s="542"/>
      <c r="B499" s="894" t="s">
        <v>653</v>
      </c>
      <c r="C499" s="895"/>
      <c r="D499" s="896"/>
      <c r="E499" s="545"/>
      <c r="F499" s="414"/>
      <c r="G499" s="414"/>
      <c r="I499" s="414"/>
      <c r="J499" s="414"/>
      <c r="K499" s="414"/>
    </row>
    <row r="500" spans="1:11" s="571" customFormat="1" ht="15.75" customHeight="1" x14ac:dyDescent="0.25">
      <c r="A500" s="627" t="s">
        <v>1629</v>
      </c>
      <c r="B500" s="917" t="s">
        <v>364</v>
      </c>
      <c r="C500" s="917"/>
      <c r="D500" s="917"/>
      <c r="E500" s="918"/>
      <c r="F500" s="414"/>
      <c r="G500" s="414"/>
      <c r="I500" s="414"/>
      <c r="J500" s="414"/>
      <c r="K500" s="414"/>
    </row>
    <row r="501" spans="1:11" s="571" customFormat="1" x14ac:dyDescent="0.25">
      <c r="A501" s="542" t="s">
        <v>1630</v>
      </c>
      <c r="B501" s="543" t="s">
        <v>782</v>
      </c>
      <c r="C501" s="542" t="s">
        <v>15</v>
      </c>
      <c r="D501" s="544"/>
      <c r="E501" s="544"/>
      <c r="F501" s="414"/>
      <c r="G501" s="414"/>
      <c r="I501" s="414"/>
      <c r="J501" s="414"/>
      <c r="K501" s="414"/>
    </row>
    <row r="502" spans="1:11" s="571" customFormat="1" x14ac:dyDescent="0.25">
      <c r="A502" s="542" t="s">
        <v>1631</v>
      </c>
      <c r="B502" s="543" t="s">
        <v>784</v>
      </c>
      <c r="C502" s="542" t="s">
        <v>4</v>
      </c>
      <c r="D502" s="544"/>
      <c r="E502" s="544"/>
      <c r="F502" s="414"/>
      <c r="G502" s="414"/>
      <c r="I502" s="414"/>
      <c r="J502" s="414"/>
      <c r="K502" s="414"/>
    </row>
    <row r="503" spans="1:11" s="571" customFormat="1" x14ac:dyDescent="0.25">
      <c r="A503" s="542" t="s">
        <v>1632</v>
      </c>
      <c r="B503" s="543" t="s">
        <v>810</v>
      </c>
      <c r="C503" s="542" t="s">
        <v>15</v>
      </c>
      <c r="D503" s="544"/>
      <c r="E503" s="544"/>
      <c r="F503" s="414"/>
      <c r="G503" s="414"/>
      <c r="I503" s="414"/>
      <c r="J503" s="414"/>
      <c r="K503" s="414"/>
    </row>
    <row r="504" spans="1:11" s="571" customFormat="1" x14ac:dyDescent="0.25">
      <c r="A504" s="542" t="s">
        <v>1633</v>
      </c>
      <c r="B504" s="543" t="s">
        <v>811</v>
      </c>
      <c r="C504" s="542" t="s">
        <v>15</v>
      </c>
      <c r="D504" s="544"/>
      <c r="E504" s="544"/>
      <c r="F504" s="414"/>
      <c r="G504" s="414"/>
      <c r="I504" s="414"/>
      <c r="J504" s="414"/>
      <c r="K504" s="414"/>
    </row>
    <row r="505" spans="1:11" x14ac:dyDescent="0.25">
      <c r="A505" s="542" t="s">
        <v>1634</v>
      </c>
      <c r="B505" s="543" t="s">
        <v>812</v>
      </c>
      <c r="C505" s="542" t="s">
        <v>15</v>
      </c>
      <c r="D505" s="544"/>
      <c r="E505" s="544"/>
    </row>
    <row r="506" spans="1:11" x14ac:dyDescent="0.25">
      <c r="A506" s="542" t="s">
        <v>1635</v>
      </c>
      <c r="B506" s="543" t="s">
        <v>813</v>
      </c>
      <c r="C506" s="542" t="s">
        <v>15</v>
      </c>
      <c r="D506" s="544"/>
      <c r="E506" s="544"/>
    </row>
    <row r="507" spans="1:11" x14ac:dyDescent="0.25">
      <c r="A507" s="542"/>
      <c r="B507" s="894" t="s">
        <v>659</v>
      </c>
      <c r="C507" s="895"/>
      <c r="D507" s="896"/>
      <c r="E507" s="545"/>
    </row>
    <row r="508" spans="1:11" x14ac:dyDescent="0.25">
      <c r="A508" s="542"/>
      <c r="B508" s="543" t="s">
        <v>814</v>
      </c>
      <c r="C508" s="543" t="s">
        <v>4</v>
      </c>
      <c r="D508" s="544"/>
      <c r="E508" s="546"/>
    </row>
    <row r="509" spans="1:11" x14ac:dyDescent="0.25">
      <c r="A509" s="733"/>
      <c r="B509" s="547" t="s">
        <v>1636</v>
      </c>
      <c r="C509" s="547"/>
      <c r="D509" s="549"/>
      <c r="E509" s="550"/>
    </row>
    <row r="510" spans="1:11" x14ac:dyDescent="0.25">
      <c r="A510" s="710"/>
      <c r="B510" s="926"/>
      <c r="C510" s="927"/>
      <c r="D510" s="927"/>
      <c r="E510" s="928"/>
    </row>
  </sheetData>
  <mergeCells count="97">
    <mergeCell ref="B510:E510"/>
    <mergeCell ref="D5:E5"/>
    <mergeCell ref="B480:E480"/>
    <mergeCell ref="B488:D488"/>
    <mergeCell ref="B489:E489"/>
    <mergeCell ref="B499:D499"/>
    <mergeCell ref="B500:E500"/>
    <mergeCell ref="B507:D507"/>
    <mergeCell ref="B453:E453"/>
    <mergeCell ref="B461:D461"/>
    <mergeCell ref="B462:E462"/>
    <mergeCell ref="B473:D473"/>
    <mergeCell ref="B474:E474"/>
    <mergeCell ref="B479:D479"/>
    <mergeCell ref="C384:E388"/>
    <mergeCell ref="C391:E391"/>
    <mergeCell ref="A404:E404"/>
    <mergeCell ref="B405:E405"/>
    <mergeCell ref="B444:E444"/>
    <mergeCell ref="B451:E451"/>
    <mergeCell ref="B214:E214"/>
    <mergeCell ref="B215:E215"/>
    <mergeCell ref="C270:E276"/>
    <mergeCell ref="C279:E279"/>
    <mergeCell ref="C333:E337"/>
    <mergeCell ref="C340:E340"/>
    <mergeCell ref="B202:E202"/>
    <mergeCell ref="B205:D205"/>
    <mergeCell ref="B206:E206"/>
    <mergeCell ref="B210:D210"/>
    <mergeCell ref="B211:E211"/>
    <mergeCell ref="B201:D201"/>
    <mergeCell ref="B154:E154"/>
    <mergeCell ref="B162:D162"/>
    <mergeCell ref="B163:E163"/>
    <mergeCell ref="B164:E164"/>
    <mergeCell ref="B167:E167"/>
    <mergeCell ref="B170:E170"/>
    <mergeCell ref="B173:E173"/>
    <mergeCell ref="B179:D179"/>
    <mergeCell ref="B180:E180"/>
    <mergeCell ref="B191:D191"/>
    <mergeCell ref="B192:E192"/>
    <mergeCell ref="B153:E153"/>
    <mergeCell ref="B110:E110"/>
    <mergeCell ref="B114:E114"/>
    <mergeCell ref="B117:E117"/>
    <mergeCell ref="B120:E120"/>
    <mergeCell ref="B126:D126"/>
    <mergeCell ref="B127:E127"/>
    <mergeCell ref="B138:D138"/>
    <mergeCell ref="B139:E139"/>
    <mergeCell ref="B148:D148"/>
    <mergeCell ref="B149:E149"/>
    <mergeCell ref="B152:D152"/>
    <mergeCell ref="B109:E109"/>
    <mergeCell ref="B77:D77"/>
    <mergeCell ref="B78:E78"/>
    <mergeCell ref="B88:D88"/>
    <mergeCell ref="B89:E89"/>
    <mergeCell ref="B93:D93"/>
    <mergeCell ref="B94:E94"/>
    <mergeCell ref="B96:D96"/>
    <mergeCell ref="B98:D98"/>
    <mergeCell ref="B99:E99"/>
    <mergeCell ref="B100:E100"/>
    <mergeCell ref="B108:D108"/>
    <mergeCell ref="B66:E66"/>
    <mergeCell ref="B34:D34"/>
    <mergeCell ref="B35:E35"/>
    <mergeCell ref="B40:D40"/>
    <mergeCell ref="B41:E41"/>
    <mergeCell ref="B42:E42"/>
    <mergeCell ref="B45:E45"/>
    <mergeCell ref="B47:E47"/>
    <mergeCell ref="B49:E49"/>
    <mergeCell ref="B55:D55"/>
    <mergeCell ref="B56:E56"/>
    <mergeCell ref="B65:D65"/>
    <mergeCell ref="B31:E31"/>
    <mergeCell ref="B11:D11"/>
    <mergeCell ref="B12:E12"/>
    <mergeCell ref="B16:D16"/>
    <mergeCell ref="B17:E17"/>
    <mergeCell ref="B20:D20"/>
    <mergeCell ref="B21:E21"/>
    <mergeCell ref="B23:D23"/>
    <mergeCell ref="B24:E24"/>
    <mergeCell ref="B27:D27"/>
    <mergeCell ref="B28:E28"/>
    <mergeCell ref="B30:D30"/>
    <mergeCell ref="B9:E9"/>
    <mergeCell ref="A2:E2"/>
    <mergeCell ref="A3:E3"/>
    <mergeCell ref="A4:E4"/>
    <mergeCell ref="B7:E7"/>
    <mergeCell ref="B8:E8"/>
  </mergeCells>
  <pageMargins left="0.7" right="0.7" top="0.75" bottom="0.75" header="0.3" footer="0.3"/>
  <pageSetup paperSize="9"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92D050"/>
  </sheetPr>
  <dimension ref="A2:H88"/>
  <sheetViews>
    <sheetView topLeftCell="A13" zoomScale="130" zoomScaleNormal="130" workbookViewId="0">
      <selection activeCell="B27" sqref="B27"/>
    </sheetView>
  </sheetViews>
  <sheetFormatPr baseColWidth="10" defaultColWidth="11.42578125" defaultRowHeight="16.5" x14ac:dyDescent="0.3"/>
  <cols>
    <col min="1" max="1" width="10.140625" style="131" customWidth="1"/>
    <col min="2" max="2" width="56.7109375" style="131" customWidth="1"/>
    <col min="3" max="3" width="8.5703125" style="131" customWidth="1"/>
    <col min="4" max="4" width="9.7109375" style="131" customWidth="1"/>
    <col min="5" max="5" width="11.7109375" style="131" customWidth="1"/>
    <col min="6" max="6" width="15.140625" style="131" customWidth="1"/>
    <col min="7" max="7" width="18.85546875" style="131" customWidth="1"/>
    <col min="8" max="16384" width="11.42578125" style="131"/>
  </cols>
  <sheetData>
    <row r="2" spans="1:7" ht="17.25" customHeight="1" x14ac:dyDescent="0.3">
      <c r="A2" s="842" t="s">
        <v>281</v>
      </c>
      <c r="B2" s="842"/>
      <c r="C2" s="842"/>
      <c r="D2" s="842"/>
      <c r="E2" s="842"/>
      <c r="F2" s="842"/>
      <c r="G2" s="842"/>
    </row>
    <row r="3" spans="1:7" ht="18" thickBot="1" x14ac:dyDescent="0.35">
      <c r="A3" s="842" t="s">
        <v>156</v>
      </c>
      <c r="B3" s="842"/>
      <c r="C3" s="842"/>
      <c r="D3" s="842"/>
      <c r="E3" s="842"/>
      <c r="F3" s="842"/>
      <c r="G3" s="842"/>
    </row>
    <row r="4" spans="1:7" ht="27" customHeight="1" thickTop="1" x14ac:dyDescent="0.3">
      <c r="A4" s="551" t="s">
        <v>57</v>
      </c>
      <c r="B4" s="556" t="s">
        <v>0</v>
      </c>
      <c r="C4" s="552" t="s">
        <v>102</v>
      </c>
      <c r="D4" s="556" t="s">
        <v>15</v>
      </c>
      <c r="E4" s="556" t="s">
        <v>45</v>
      </c>
      <c r="F4" s="556" t="s">
        <v>3</v>
      </c>
      <c r="G4" s="557" t="s">
        <v>56</v>
      </c>
    </row>
    <row r="5" spans="1:7" x14ac:dyDescent="0.3">
      <c r="A5" s="941" t="s">
        <v>103</v>
      </c>
      <c r="B5" s="942"/>
      <c r="C5" s="942"/>
      <c r="D5" s="942"/>
      <c r="E5" s="942"/>
      <c r="F5" s="553"/>
      <c r="G5" s="260"/>
    </row>
    <row r="6" spans="1:7" x14ac:dyDescent="0.3">
      <c r="A6" s="943" t="s">
        <v>104</v>
      </c>
      <c r="B6" s="944"/>
      <c r="C6" s="944"/>
      <c r="D6" s="944"/>
      <c r="E6" s="944"/>
      <c r="F6" s="553"/>
      <c r="G6" s="260"/>
    </row>
    <row r="7" spans="1:7" x14ac:dyDescent="0.3">
      <c r="A7" s="555"/>
      <c r="B7" s="935" t="s">
        <v>105</v>
      </c>
      <c r="C7" s="935"/>
      <c r="D7" s="935"/>
      <c r="E7" s="935"/>
      <c r="F7" s="935"/>
      <c r="G7" s="936"/>
    </row>
    <row r="8" spans="1:7" ht="32.25" customHeight="1" x14ac:dyDescent="0.3">
      <c r="A8" s="555" t="s">
        <v>282</v>
      </c>
      <c r="B8" s="320" t="s">
        <v>106</v>
      </c>
      <c r="C8" s="320"/>
      <c r="D8" s="140"/>
      <c r="E8" s="553"/>
      <c r="F8" s="553"/>
      <c r="G8" s="260"/>
    </row>
    <row r="9" spans="1:7" ht="15.75" customHeight="1" x14ac:dyDescent="0.3">
      <c r="A9" s="940"/>
      <c r="B9" s="321" t="s">
        <v>107</v>
      </c>
      <c r="C9" s="321"/>
      <c r="D9" s="140" t="s">
        <v>46</v>
      </c>
      <c r="E9" s="553"/>
      <c r="F9" s="553"/>
      <c r="G9" s="260"/>
    </row>
    <row r="10" spans="1:7" ht="111" customHeight="1" x14ac:dyDescent="0.3">
      <c r="A10" s="940"/>
      <c r="B10" s="133" t="s">
        <v>393</v>
      </c>
      <c r="C10" s="322" t="s">
        <v>394</v>
      </c>
      <c r="D10" s="140" t="s">
        <v>9</v>
      </c>
      <c r="E10" s="148">
        <v>6</v>
      </c>
      <c r="F10" s="149"/>
      <c r="G10" s="261"/>
    </row>
    <row r="11" spans="1:7" ht="110.45" customHeight="1" x14ac:dyDescent="0.3">
      <c r="A11" s="940"/>
      <c r="B11" s="133" t="s">
        <v>395</v>
      </c>
      <c r="C11" s="322" t="s">
        <v>396</v>
      </c>
      <c r="D11" s="140" t="s">
        <v>9</v>
      </c>
      <c r="E11" s="148">
        <v>2</v>
      </c>
      <c r="F11" s="149"/>
      <c r="G11" s="261"/>
    </row>
    <row r="12" spans="1:7" ht="114" customHeight="1" x14ac:dyDescent="0.3">
      <c r="A12" s="940"/>
      <c r="B12" s="134" t="s">
        <v>397</v>
      </c>
      <c r="C12" s="321" t="s">
        <v>398</v>
      </c>
      <c r="D12" s="140" t="s">
        <v>9</v>
      </c>
      <c r="E12" s="148">
        <v>4</v>
      </c>
      <c r="F12" s="149"/>
      <c r="G12" s="261"/>
    </row>
    <row r="13" spans="1:7" ht="115.9" customHeight="1" x14ac:dyDescent="0.3">
      <c r="A13" s="940"/>
      <c r="B13" s="134" t="s">
        <v>543</v>
      </c>
      <c r="C13" s="321" t="s">
        <v>400</v>
      </c>
      <c r="D13" s="140" t="s">
        <v>9</v>
      </c>
      <c r="E13" s="148">
        <v>1</v>
      </c>
      <c r="F13" s="149"/>
      <c r="G13" s="261"/>
    </row>
    <row r="14" spans="1:7" ht="111" customHeight="1" x14ac:dyDescent="0.3">
      <c r="A14" s="940"/>
      <c r="B14" s="134" t="s">
        <v>399</v>
      </c>
      <c r="C14" s="321" t="s">
        <v>413</v>
      </c>
      <c r="D14" s="140" t="s">
        <v>9</v>
      </c>
      <c r="E14" s="148">
        <v>5</v>
      </c>
      <c r="F14" s="149"/>
      <c r="G14" s="261"/>
    </row>
    <row r="15" spans="1:7" x14ac:dyDescent="0.3">
      <c r="A15" s="940"/>
      <c r="B15" s="320" t="s">
        <v>108</v>
      </c>
      <c r="C15" s="320"/>
      <c r="D15" s="140"/>
      <c r="E15" s="148"/>
      <c r="F15" s="149"/>
      <c r="G15" s="261"/>
    </row>
    <row r="16" spans="1:7" x14ac:dyDescent="0.3">
      <c r="A16" s="940"/>
      <c r="B16" s="320" t="s">
        <v>124</v>
      </c>
      <c r="C16" s="320"/>
      <c r="D16" s="140"/>
      <c r="E16" s="149"/>
      <c r="F16" s="149"/>
      <c r="G16" s="261"/>
    </row>
    <row r="17" spans="1:7" x14ac:dyDescent="0.3">
      <c r="A17" s="940"/>
      <c r="B17" s="320" t="s">
        <v>401</v>
      </c>
      <c r="C17" s="320"/>
      <c r="D17" s="140"/>
      <c r="E17" s="149"/>
      <c r="F17" s="149"/>
      <c r="G17" s="261"/>
    </row>
    <row r="18" spans="1:7" ht="72.599999999999994" customHeight="1" x14ac:dyDescent="0.3">
      <c r="A18" s="940"/>
      <c r="B18" s="133" t="s">
        <v>402</v>
      </c>
      <c r="C18" s="321" t="s">
        <v>403</v>
      </c>
      <c r="D18" s="138" t="s">
        <v>9</v>
      </c>
      <c r="E18" s="152">
        <v>1</v>
      </c>
      <c r="F18" s="152"/>
      <c r="G18" s="261"/>
    </row>
    <row r="19" spans="1:7" x14ac:dyDescent="0.3">
      <c r="A19" s="940"/>
      <c r="B19" s="320" t="s">
        <v>404</v>
      </c>
      <c r="C19" s="321"/>
      <c r="D19" s="138"/>
      <c r="E19" s="152"/>
      <c r="F19" s="152"/>
      <c r="G19" s="261"/>
    </row>
    <row r="20" spans="1:7" ht="68.45" customHeight="1" x14ac:dyDescent="0.3">
      <c r="A20" s="940"/>
      <c r="B20" s="133" t="s">
        <v>544</v>
      </c>
      <c r="C20" s="321" t="s">
        <v>403</v>
      </c>
      <c r="D20" s="138" t="s">
        <v>9</v>
      </c>
      <c r="E20" s="152">
        <v>1</v>
      </c>
      <c r="F20" s="152"/>
      <c r="G20" s="261"/>
    </row>
    <row r="21" spans="1:7" x14ac:dyDescent="0.3">
      <c r="A21" s="940"/>
      <c r="B21" s="320" t="s">
        <v>285</v>
      </c>
      <c r="C21" s="321"/>
      <c r="D21" s="138"/>
      <c r="E21" s="152"/>
      <c r="F21" s="152"/>
      <c r="G21" s="261"/>
    </row>
    <row r="22" spans="1:7" ht="69.599999999999994" customHeight="1" x14ac:dyDescent="0.3">
      <c r="A22" s="940"/>
      <c r="B22" s="133" t="s">
        <v>405</v>
      </c>
      <c r="C22" s="321" t="s">
        <v>406</v>
      </c>
      <c r="D22" s="138" t="s">
        <v>9</v>
      </c>
      <c r="E22" s="152">
        <v>7</v>
      </c>
      <c r="F22" s="152"/>
      <c r="G22" s="261"/>
    </row>
    <row r="23" spans="1:7" ht="69.599999999999994" customHeight="1" x14ac:dyDescent="0.3">
      <c r="A23" s="940"/>
      <c r="B23" s="133" t="s">
        <v>545</v>
      </c>
      <c r="C23" s="321" t="s">
        <v>403</v>
      </c>
      <c r="D23" s="138" t="s">
        <v>9</v>
      </c>
      <c r="E23" s="152">
        <v>3</v>
      </c>
      <c r="F23" s="152"/>
      <c r="G23" s="261"/>
    </row>
    <row r="24" spans="1:7" x14ac:dyDescent="0.3">
      <c r="A24" s="940"/>
      <c r="B24" s="320" t="s">
        <v>407</v>
      </c>
      <c r="C24" s="321"/>
      <c r="D24" s="138"/>
      <c r="E24" s="152"/>
      <c r="F24" s="152"/>
      <c r="G24" s="261"/>
    </row>
    <row r="25" spans="1:7" ht="123.6" customHeight="1" x14ac:dyDescent="0.3">
      <c r="A25" s="940"/>
      <c r="B25" s="133" t="s">
        <v>408</v>
      </c>
      <c r="C25" s="321" t="s">
        <v>409</v>
      </c>
      <c r="D25" s="138" t="s">
        <v>9</v>
      </c>
      <c r="E25" s="152">
        <v>1</v>
      </c>
      <c r="F25" s="152"/>
      <c r="G25" s="261"/>
    </row>
    <row r="26" spans="1:7" x14ac:dyDescent="0.3">
      <c r="A26" s="940"/>
      <c r="B26" s="320" t="s">
        <v>1664</v>
      </c>
      <c r="C26" s="321"/>
      <c r="D26" s="138"/>
      <c r="E26" s="152"/>
      <c r="F26" s="152"/>
      <c r="G26" s="261"/>
    </row>
    <row r="27" spans="1:7" ht="140.44999999999999" customHeight="1" x14ac:dyDescent="0.3">
      <c r="A27" s="940"/>
      <c r="B27" s="133" t="s">
        <v>1665</v>
      </c>
      <c r="C27" s="321" t="s">
        <v>1666</v>
      </c>
      <c r="D27" s="138" t="s">
        <v>9</v>
      </c>
      <c r="E27" s="152">
        <v>1</v>
      </c>
      <c r="F27" s="152"/>
      <c r="G27" s="261"/>
    </row>
    <row r="28" spans="1:7" ht="27" customHeight="1" x14ac:dyDescent="0.3">
      <c r="A28" s="940"/>
      <c r="B28" s="320" t="s">
        <v>410</v>
      </c>
      <c r="C28" s="145"/>
      <c r="D28" s="145"/>
      <c r="E28" s="145"/>
      <c r="F28" s="152"/>
      <c r="G28" s="261"/>
    </row>
    <row r="29" spans="1:7" ht="63.6" customHeight="1" x14ac:dyDescent="0.3">
      <c r="A29" s="940"/>
      <c r="B29" s="320" t="s">
        <v>1648</v>
      </c>
      <c r="C29" s="321"/>
      <c r="D29" s="138" t="s">
        <v>96</v>
      </c>
      <c r="E29" s="152">
        <v>1</v>
      </c>
      <c r="F29" s="323"/>
      <c r="G29" s="261"/>
    </row>
    <row r="30" spans="1:7" x14ac:dyDescent="0.3">
      <c r="A30" s="555"/>
      <c r="B30" s="932" t="s">
        <v>109</v>
      </c>
      <c r="C30" s="933"/>
      <c r="D30" s="933"/>
      <c r="E30" s="933"/>
      <c r="F30" s="934"/>
      <c r="G30" s="262"/>
    </row>
    <row r="31" spans="1:7" x14ac:dyDescent="0.3">
      <c r="A31" s="555"/>
      <c r="B31" s="935" t="s">
        <v>110</v>
      </c>
      <c r="C31" s="935"/>
      <c r="D31" s="935"/>
      <c r="E31" s="935"/>
      <c r="F31" s="935"/>
      <c r="G31" s="936"/>
    </row>
    <row r="32" spans="1:7" ht="39.75" customHeight="1" x14ac:dyDescent="0.3">
      <c r="A32" s="555" t="s">
        <v>287</v>
      </c>
      <c r="B32" s="320" t="s">
        <v>111</v>
      </c>
      <c r="C32" s="320"/>
      <c r="D32" s="140"/>
      <c r="E32" s="553"/>
      <c r="F32" s="553"/>
      <c r="G32" s="260"/>
    </row>
    <row r="33" spans="1:7" ht="20.25" customHeight="1" x14ac:dyDescent="0.3">
      <c r="A33" s="555"/>
      <c r="B33" s="321" t="s">
        <v>107</v>
      </c>
      <c r="C33" s="321"/>
      <c r="D33" s="140"/>
      <c r="E33" s="553"/>
      <c r="F33" s="553"/>
      <c r="G33" s="260"/>
    </row>
    <row r="34" spans="1:7" ht="148.5" x14ac:dyDescent="0.3">
      <c r="A34" s="555"/>
      <c r="B34" s="133" t="s">
        <v>411</v>
      </c>
      <c r="C34" s="321" t="s">
        <v>396</v>
      </c>
      <c r="D34" s="140" t="s">
        <v>9</v>
      </c>
      <c r="E34" s="148">
        <v>4</v>
      </c>
      <c r="F34" s="149"/>
      <c r="G34" s="261"/>
    </row>
    <row r="35" spans="1:7" ht="115.5" x14ac:dyDescent="0.3">
      <c r="A35" s="555"/>
      <c r="B35" s="134" t="s">
        <v>412</v>
      </c>
      <c r="C35" s="321" t="s">
        <v>398</v>
      </c>
      <c r="D35" s="140" t="s">
        <v>9</v>
      </c>
      <c r="E35" s="148">
        <v>12</v>
      </c>
      <c r="F35" s="149"/>
      <c r="G35" s="261"/>
    </row>
    <row r="36" spans="1:7" ht="115.5" x14ac:dyDescent="0.3">
      <c r="A36" s="555"/>
      <c r="B36" s="134" t="s">
        <v>399</v>
      </c>
      <c r="C36" s="321" t="s">
        <v>413</v>
      </c>
      <c r="D36" s="140" t="s">
        <v>9</v>
      </c>
      <c r="E36" s="148">
        <v>5</v>
      </c>
      <c r="F36" s="149"/>
      <c r="G36" s="261"/>
    </row>
    <row r="37" spans="1:7" ht="115.5" x14ac:dyDescent="0.3">
      <c r="A37" s="555"/>
      <c r="B37" s="133" t="s">
        <v>349</v>
      </c>
      <c r="C37" s="321" t="s">
        <v>414</v>
      </c>
      <c r="D37" s="140" t="s">
        <v>9</v>
      </c>
      <c r="E37" s="148">
        <v>9</v>
      </c>
      <c r="F37" s="149"/>
      <c r="G37" s="261"/>
    </row>
    <row r="38" spans="1:7" ht="115.5" x14ac:dyDescent="0.3">
      <c r="A38" s="555"/>
      <c r="B38" s="133" t="s">
        <v>415</v>
      </c>
      <c r="C38" s="321" t="s">
        <v>416</v>
      </c>
      <c r="D38" s="140" t="s">
        <v>9</v>
      </c>
      <c r="E38" s="148">
        <v>1</v>
      </c>
      <c r="F38" s="149"/>
      <c r="G38" s="261"/>
    </row>
    <row r="39" spans="1:7" x14ac:dyDescent="0.3">
      <c r="A39" s="555"/>
      <c r="B39" s="320" t="s">
        <v>108</v>
      </c>
      <c r="C39" s="320"/>
      <c r="D39" s="140"/>
      <c r="E39" s="148"/>
      <c r="F39" s="149"/>
      <c r="G39" s="261"/>
    </row>
    <row r="40" spans="1:7" x14ac:dyDescent="0.3">
      <c r="A40" s="555"/>
      <c r="B40" s="320" t="s">
        <v>124</v>
      </c>
      <c r="C40" s="320"/>
      <c r="D40" s="140"/>
      <c r="E40" s="149"/>
      <c r="F40" s="149"/>
      <c r="G40" s="261"/>
    </row>
    <row r="41" spans="1:7" x14ac:dyDescent="0.3">
      <c r="A41" s="555"/>
      <c r="B41" s="320" t="s">
        <v>285</v>
      </c>
      <c r="C41" s="321"/>
      <c r="D41" s="138"/>
      <c r="E41" s="152"/>
      <c r="F41" s="152"/>
      <c r="G41" s="261"/>
    </row>
    <row r="42" spans="1:7" ht="70.900000000000006" customHeight="1" x14ac:dyDescent="0.3">
      <c r="A42" s="555"/>
      <c r="B42" s="133" t="s">
        <v>405</v>
      </c>
      <c r="C42" s="321" t="s">
        <v>406</v>
      </c>
      <c r="D42" s="138" t="s">
        <v>9</v>
      </c>
      <c r="E42" s="152">
        <v>13</v>
      </c>
      <c r="F42" s="152"/>
      <c r="G42" s="261"/>
    </row>
    <row r="43" spans="1:7" ht="72.599999999999994" customHeight="1" x14ac:dyDescent="0.3">
      <c r="A43" s="555"/>
      <c r="B43" s="133" t="s">
        <v>417</v>
      </c>
      <c r="C43" s="321" t="s">
        <v>406</v>
      </c>
      <c r="D43" s="138" t="s">
        <v>9</v>
      </c>
      <c r="E43" s="152">
        <v>3</v>
      </c>
      <c r="F43" s="152"/>
      <c r="G43" s="261"/>
    </row>
    <row r="44" spans="1:7" x14ac:dyDescent="0.3">
      <c r="A44" s="555"/>
      <c r="B44" s="320" t="s">
        <v>404</v>
      </c>
      <c r="C44" s="321"/>
      <c r="D44" s="138"/>
      <c r="E44" s="152"/>
      <c r="F44" s="152"/>
      <c r="G44" s="261"/>
    </row>
    <row r="45" spans="1:7" ht="70.900000000000006" customHeight="1" x14ac:dyDescent="0.3">
      <c r="A45" s="555"/>
      <c r="B45" s="133" t="s">
        <v>544</v>
      </c>
      <c r="C45" s="321" t="s">
        <v>286</v>
      </c>
      <c r="D45" s="138" t="s">
        <v>9</v>
      </c>
      <c r="E45" s="152">
        <v>1</v>
      </c>
      <c r="F45" s="152"/>
      <c r="G45" s="261"/>
    </row>
    <row r="46" spans="1:7" x14ac:dyDescent="0.3">
      <c r="A46" s="555"/>
      <c r="B46" s="320" t="s">
        <v>418</v>
      </c>
      <c r="C46" s="321"/>
      <c r="D46" s="138"/>
      <c r="E46" s="152"/>
      <c r="F46" s="152"/>
      <c r="G46" s="261"/>
    </row>
    <row r="47" spans="1:7" ht="140.44999999999999" customHeight="1" x14ac:dyDescent="0.3">
      <c r="A47" s="555"/>
      <c r="B47" s="307" t="s">
        <v>419</v>
      </c>
      <c r="C47" s="321" t="s">
        <v>420</v>
      </c>
      <c r="D47" s="138" t="s">
        <v>9</v>
      </c>
      <c r="E47" s="152">
        <v>2</v>
      </c>
      <c r="F47" s="152"/>
      <c r="G47" s="261"/>
    </row>
    <row r="48" spans="1:7" x14ac:dyDescent="0.3">
      <c r="A48" s="937" t="s">
        <v>546</v>
      </c>
      <c r="B48" s="938"/>
      <c r="C48" s="938"/>
      <c r="D48" s="938"/>
      <c r="E48" s="938"/>
      <c r="F48" s="939"/>
      <c r="G48" s="262"/>
    </row>
    <row r="49" spans="1:8" x14ac:dyDescent="0.3">
      <c r="A49" s="555"/>
      <c r="B49" s="935" t="s">
        <v>421</v>
      </c>
      <c r="C49" s="935"/>
      <c r="D49" s="935"/>
      <c r="E49" s="935"/>
      <c r="F49" s="935"/>
      <c r="G49" s="936"/>
    </row>
    <row r="50" spans="1:8" ht="39.75" customHeight="1" x14ac:dyDescent="0.3">
      <c r="A50" s="555" t="s">
        <v>346</v>
      </c>
      <c r="B50" s="320" t="s">
        <v>111</v>
      </c>
      <c r="C50" s="320"/>
      <c r="D50" s="140"/>
      <c r="E50" s="553"/>
      <c r="F50" s="553"/>
      <c r="G50" s="260"/>
    </row>
    <row r="51" spans="1:8" x14ac:dyDescent="0.3">
      <c r="A51" s="555"/>
      <c r="B51" s="321" t="s">
        <v>107</v>
      </c>
      <c r="C51" s="320"/>
      <c r="D51" s="140"/>
      <c r="E51" s="553"/>
      <c r="F51" s="553"/>
      <c r="G51" s="260"/>
    </row>
    <row r="52" spans="1:8" ht="148.5" x14ac:dyDescent="0.3">
      <c r="A52" s="555"/>
      <c r="B52" s="133" t="s">
        <v>411</v>
      </c>
      <c r="C52" s="321" t="s">
        <v>396</v>
      </c>
      <c r="D52" s="140" t="s">
        <v>9</v>
      </c>
      <c r="E52" s="148">
        <v>6</v>
      </c>
      <c r="F52" s="149"/>
      <c r="G52" s="261"/>
    </row>
    <row r="53" spans="1:8" ht="115.5" x14ac:dyDescent="0.3">
      <c r="A53" s="555"/>
      <c r="B53" s="134" t="s">
        <v>412</v>
      </c>
      <c r="C53" s="321" t="s">
        <v>398</v>
      </c>
      <c r="D53" s="140" t="s">
        <v>9</v>
      </c>
      <c r="E53" s="148">
        <v>12</v>
      </c>
      <c r="F53" s="149"/>
      <c r="G53" s="261"/>
    </row>
    <row r="54" spans="1:8" ht="115.5" x14ac:dyDescent="0.3">
      <c r="A54" s="555"/>
      <c r="B54" s="134" t="s">
        <v>399</v>
      </c>
      <c r="C54" s="321" t="s">
        <v>413</v>
      </c>
      <c r="D54" s="140" t="s">
        <v>9</v>
      </c>
      <c r="E54" s="148">
        <v>9</v>
      </c>
      <c r="F54" s="149"/>
      <c r="G54" s="261"/>
    </row>
    <row r="55" spans="1:8" ht="119.45" customHeight="1" x14ac:dyDescent="0.3">
      <c r="A55" s="555"/>
      <c r="B55" s="133" t="s">
        <v>349</v>
      </c>
      <c r="C55" s="321" t="s">
        <v>414</v>
      </c>
      <c r="D55" s="140" t="s">
        <v>9</v>
      </c>
      <c r="E55" s="148">
        <v>1</v>
      </c>
      <c r="F55" s="149"/>
      <c r="G55" s="261"/>
    </row>
    <row r="56" spans="1:8" ht="109.15" customHeight="1" x14ac:dyDescent="0.3">
      <c r="A56" s="555"/>
      <c r="B56" s="133" t="s">
        <v>415</v>
      </c>
      <c r="C56" s="321" t="s">
        <v>416</v>
      </c>
      <c r="D56" s="140" t="s">
        <v>9</v>
      </c>
      <c r="E56" s="148">
        <v>3</v>
      </c>
      <c r="F56" s="149"/>
      <c r="G56" s="261"/>
    </row>
    <row r="57" spans="1:8" x14ac:dyDescent="0.3">
      <c r="A57" s="555"/>
      <c r="B57" s="150" t="s">
        <v>283</v>
      </c>
      <c r="C57" s="321"/>
      <c r="D57" s="140"/>
      <c r="E57" s="148"/>
      <c r="F57" s="149"/>
      <c r="G57" s="261"/>
    </row>
    <row r="58" spans="1:8" ht="33" x14ac:dyDescent="0.3">
      <c r="A58" s="555"/>
      <c r="B58" s="151" t="s">
        <v>422</v>
      </c>
      <c r="C58" s="321" t="s">
        <v>396</v>
      </c>
      <c r="D58" s="140" t="s">
        <v>9</v>
      </c>
      <c r="E58" s="148">
        <v>11</v>
      </c>
      <c r="F58" s="323"/>
      <c r="G58" s="261"/>
      <c r="H58" s="567"/>
    </row>
    <row r="59" spans="1:8" ht="33" x14ac:dyDescent="0.3">
      <c r="A59" s="555"/>
      <c r="B59" s="151" t="s">
        <v>423</v>
      </c>
      <c r="C59" s="321" t="s">
        <v>413</v>
      </c>
      <c r="D59" s="140" t="s">
        <v>9</v>
      </c>
      <c r="E59" s="148">
        <v>13</v>
      </c>
      <c r="F59" s="323"/>
      <c r="G59" s="261"/>
    </row>
    <row r="60" spans="1:8" ht="33" x14ac:dyDescent="0.3">
      <c r="A60" s="555"/>
      <c r="B60" s="151" t="s">
        <v>424</v>
      </c>
      <c r="C60" s="321" t="s">
        <v>414</v>
      </c>
      <c r="D60" s="140" t="s">
        <v>9</v>
      </c>
      <c r="E60" s="148">
        <v>10</v>
      </c>
      <c r="F60" s="323"/>
      <c r="G60" s="261"/>
    </row>
    <row r="61" spans="1:8" x14ac:dyDescent="0.3">
      <c r="A61" s="555"/>
      <c r="B61" s="320" t="s">
        <v>108</v>
      </c>
      <c r="C61" s="320"/>
      <c r="D61" s="140"/>
      <c r="E61" s="149"/>
      <c r="F61" s="149"/>
      <c r="G61" s="261"/>
    </row>
    <row r="62" spans="1:8" x14ac:dyDescent="0.3">
      <c r="A62" s="555"/>
      <c r="B62" s="320" t="s">
        <v>124</v>
      </c>
      <c r="C62" s="321"/>
      <c r="D62" s="140"/>
      <c r="E62" s="149"/>
      <c r="F62" s="149"/>
      <c r="G62" s="261"/>
    </row>
    <row r="63" spans="1:8" x14ac:dyDescent="0.3">
      <c r="A63" s="555"/>
      <c r="B63" s="320" t="s">
        <v>285</v>
      </c>
      <c r="C63" s="145"/>
      <c r="D63" s="145"/>
      <c r="E63" s="145"/>
      <c r="F63" s="145"/>
      <c r="G63" s="145"/>
    </row>
    <row r="64" spans="1:8" ht="75" customHeight="1" x14ac:dyDescent="0.3">
      <c r="A64" s="555"/>
      <c r="B64" s="133" t="str">
        <f>+B22</f>
        <v>Porte en aluminium de 70x210 d'au moins 1,2mm d'épaisseur, battante sur paumelles munie des quincaillerie adequate de fermeture et d'ouverture avec du panneau stratifié.. Une variante en porte métallique double face, suivant CCTP métallerie peut être proposée.</v>
      </c>
      <c r="C64" s="321" t="s">
        <v>406</v>
      </c>
      <c r="D64" s="140" t="s">
        <v>9</v>
      </c>
      <c r="E64" s="149">
        <v>14</v>
      </c>
      <c r="F64" s="149"/>
      <c r="G64" s="261"/>
    </row>
    <row r="65" spans="1:7" ht="74.45" customHeight="1" x14ac:dyDescent="0.3">
      <c r="A65" s="555"/>
      <c r="B65" s="133" t="s">
        <v>417</v>
      </c>
      <c r="C65" s="321" t="s">
        <v>425</v>
      </c>
      <c r="D65" s="140" t="s">
        <v>9</v>
      </c>
      <c r="E65" s="149">
        <v>2</v>
      </c>
      <c r="F65" s="149"/>
      <c r="G65" s="261"/>
    </row>
    <row r="66" spans="1:7" x14ac:dyDescent="0.3">
      <c r="A66" s="555"/>
      <c r="B66" s="320" t="s">
        <v>404</v>
      </c>
      <c r="C66" s="321"/>
      <c r="D66" s="140"/>
      <c r="E66" s="149"/>
      <c r="F66" s="149"/>
      <c r="G66" s="261"/>
    </row>
    <row r="67" spans="1:7" ht="73.150000000000006" customHeight="1" x14ac:dyDescent="0.3">
      <c r="A67" s="555"/>
      <c r="B67" s="133" t="s">
        <v>544</v>
      </c>
      <c r="C67" s="321" t="s">
        <v>286</v>
      </c>
      <c r="D67" s="138" t="s">
        <v>9</v>
      </c>
      <c r="E67" s="152">
        <v>1</v>
      </c>
      <c r="F67" s="152"/>
      <c r="G67" s="261"/>
    </row>
    <row r="68" spans="1:7" x14ac:dyDescent="0.3">
      <c r="A68" s="555"/>
      <c r="B68" s="320" t="s">
        <v>819</v>
      </c>
      <c r="C68" s="321"/>
      <c r="D68" s="138"/>
      <c r="E68" s="152"/>
      <c r="F68" s="152"/>
      <c r="G68" s="261"/>
    </row>
    <row r="69" spans="1:7" ht="79.900000000000006" customHeight="1" x14ac:dyDescent="0.3">
      <c r="A69" s="555"/>
      <c r="B69" s="307" t="s">
        <v>284</v>
      </c>
      <c r="C69" s="321" t="s">
        <v>426</v>
      </c>
      <c r="D69" s="140" t="s">
        <v>9</v>
      </c>
      <c r="E69" s="149">
        <v>1</v>
      </c>
      <c r="F69" s="152"/>
      <c r="G69" s="261"/>
    </row>
    <row r="70" spans="1:7" x14ac:dyDescent="0.3">
      <c r="A70" s="555"/>
      <c r="B70" s="320" t="s">
        <v>427</v>
      </c>
      <c r="C70" s="321"/>
      <c r="D70" s="140"/>
      <c r="E70" s="149"/>
      <c r="F70" s="149"/>
      <c r="G70" s="261"/>
    </row>
    <row r="71" spans="1:7" ht="138.6" customHeight="1" x14ac:dyDescent="0.3">
      <c r="A71" s="555"/>
      <c r="B71" s="307" t="s">
        <v>428</v>
      </c>
      <c r="C71" s="553" t="s">
        <v>429</v>
      </c>
      <c r="D71" s="140" t="s">
        <v>9</v>
      </c>
      <c r="E71" s="148">
        <v>2</v>
      </c>
      <c r="F71" s="152"/>
      <c r="G71" s="261"/>
    </row>
    <row r="72" spans="1:7" x14ac:dyDescent="0.3">
      <c r="A72" s="555"/>
      <c r="B72" s="320" t="s">
        <v>430</v>
      </c>
      <c r="C72" s="553"/>
      <c r="D72" s="140"/>
      <c r="E72" s="148"/>
      <c r="F72" s="152"/>
      <c r="G72" s="149"/>
    </row>
    <row r="73" spans="1:7" ht="195.75" customHeight="1" x14ac:dyDescent="0.3">
      <c r="A73" s="555"/>
      <c r="B73" s="325" t="s">
        <v>431</v>
      </c>
      <c r="C73" s="553"/>
      <c r="D73" s="126" t="s">
        <v>9</v>
      </c>
      <c r="E73" s="148">
        <v>9</v>
      </c>
      <c r="F73" s="152"/>
      <c r="G73" s="261"/>
    </row>
    <row r="74" spans="1:7" ht="228" customHeight="1" x14ac:dyDescent="0.3">
      <c r="A74" s="555"/>
      <c r="B74" s="325" t="s">
        <v>432</v>
      </c>
      <c r="C74" s="553"/>
      <c r="D74" s="126" t="s">
        <v>9</v>
      </c>
      <c r="E74" s="148">
        <v>6</v>
      </c>
      <c r="F74" s="152"/>
      <c r="G74" s="261"/>
    </row>
    <row r="75" spans="1:7" ht="228" customHeight="1" x14ac:dyDescent="0.3">
      <c r="A75" s="555"/>
      <c r="B75" s="325" t="s">
        <v>433</v>
      </c>
      <c r="C75" s="553"/>
      <c r="D75" s="126" t="s">
        <v>9</v>
      </c>
      <c r="E75" s="148">
        <v>4</v>
      </c>
      <c r="F75" s="152"/>
      <c r="G75" s="261"/>
    </row>
    <row r="76" spans="1:7" ht="162.75" customHeight="1" x14ac:dyDescent="0.3">
      <c r="A76" s="555"/>
      <c r="B76" s="325" t="s">
        <v>434</v>
      </c>
      <c r="C76" s="553"/>
      <c r="D76" s="126" t="s">
        <v>9</v>
      </c>
      <c r="E76" s="148">
        <v>1</v>
      </c>
      <c r="F76" s="152"/>
      <c r="G76" s="261"/>
    </row>
    <row r="77" spans="1:7" x14ac:dyDescent="0.3">
      <c r="A77" s="555" t="s">
        <v>435</v>
      </c>
      <c r="B77" s="932" t="s">
        <v>436</v>
      </c>
      <c r="C77" s="933"/>
      <c r="D77" s="933"/>
      <c r="E77" s="933"/>
      <c r="F77" s="934"/>
      <c r="G77" s="378"/>
    </row>
    <row r="78" spans="1:7" ht="66" x14ac:dyDescent="0.3">
      <c r="A78" s="255"/>
      <c r="B78" s="136" t="s">
        <v>347</v>
      </c>
      <c r="C78" s="145"/>
      <c r="D78" s="126" t="s">
        <v>9</v>
      </c>
      <c r="E78" s="323">
        <v>70</v>
      </c>
      <c r="F78" s="323"/>
      <c r="G78" s="262"/>
    </row>
    <row r="79" spans="1:7" x14ac:dyDescent="0.3">
      <c r="A79" s="263"/>
      <c r="B79" s="145"/>
      <c r="C79" s="153"/>
      <c r="D79" s="153"/>
      <c r="E79" s="554"/>
      <c r="F79" s="553"/>
      <c r="G79" s="145"/>
    </row>
    <row r="80" spans="1:7" x14ac:dyDescent="0.3">
      <c r="A80" s="263"/>
      <c r="B80" s="153" t="s">
        <v>60</v>
      </c>
      <c r="C80" s="153"/>
      <c r="D80" s="145"/>
      <c r="E80" s="554"/>
      <c r="F80" s="553"/>
      <c r="G80" s="262"/>
    </row>
    <row r="85" spans="7:7" ht="30" customHeight="1" x14ac:dyDescent="0.3">
      <c r="G85" s="324"/>
    </row>
    <row r="86" spans="7:7" ht="20.25" customHeight="1" x14ac:dyDescent="0.3">
      <c r="G86" s="324"/>
    </row>
    <row r="87" spans="7:7" x14ac:dyDescent="0.3">
      <c r="G87" s="324"/>
    </row>
    <row r="88" spans="7:7" x14ac:dyDescent="0.3">
      <c r="G88" s="324"/>
    </row>
  </sheetData>
  <mergeCells count="11">
    <mergeCell ref="A9:A29"/>
    <mergeCell ref="A2:G2"/>
    <mergeCell ref="A3:G3"/>
    <mergeCell ref="A5:E5"/>
    <mergeCell ref="A6:E6"/>
    <mergeCell ref="B7:G7"/>
    <mergeCell ref="B30:F30"/>
    <mergeCell ref="B31:G31"/>
    <mergeCell ref="A48:F48"/>
    <mergeCell ref="B49:G49"/>
    <mergeCell ref="B77:F77"/>
  </mergeCells>
  <hyperlinks>
    <hyperlink ref="B8" r:id="rId1" location="Feuil8!_Toc101666050" display="D:\DADC OPTION 02 ACTU 2\lot 03 200213.xls - Feuil8!_Toc101666050" xr:uid="{00000000-0004-0000-0E00-000000000000}"/>
    <hyperlink ref="B9" r:id="rId2" location="Feuil8!_Toc101666051" display="D:\DADC OPTION 02 ACTU 2\lot 03 200213.xls - Feuil8!_Toc101666051" xr:uid="{00000000-0004-0000-0E00-000001000000}"/>
    <hyperlink ref="B32" r:id="rId3" location="Feuil8!_Toc101666050" display="D:\DADC OPTION 02 ACTU 2\lot 03 200213.xls - Feuil8!_Toc101666050" xr:uid="{00000000-0004-0000-0E00-000002000000}"/>
    <hyperlink ref="B33" r:id="rId4" location="Feuil8!_Toc101666051" display="D:\DADC OPTION 02 ACTU 2\lot 03 200213.xls - Feuil8!_Toc101666051" xr:uid="{00000000-0004-0000-0E00-000003000000}"/>
    <hyperlink ref="B61" r:id="rId5" location="Feuil8!_Toc101666050" display="D:\DADC OPTION 02 ACTU 2\lot 03 200213.xls - Feuil8!_Toc101666050" xr:uid="{00000000-0004-0000-0E00-000004000000}"/>
    <hyperlink ref="B15" r:id="rId6" location="Feuil8!_Toc101666050" display="D:\DADC OPTION 02 ACTU 2\lot 03 200213.xls - Feuil8!_Toc101666050" xr:uid="{00000000-0004-0000-0E00-000005000000}"/>
    <hyperlink ref="B50" r:id="rId7" location="Feuil8!_Toc101666050" display="D:\DADC OPTION 02 ACTU 2\lot 03 200213.xls - Feuil8!_Toc101666050" xr:uid="{00000000-0004-0000-0E00-000006000000}"/>
    <hyperlink ref="B39" r:id="rId8" location="Feuil8!_Toc101666050" display="D:\DADC OPTION 02 ACTU 2\lot 03 200213.xls - Feuil8!_Toc101666050" xr:uid="{00000000-0004-0000-0E00-000007000000}"/>
    <hyperlink ref="B51" r:id="rId9" location="Feuil8!_Toc101666051" display="D:\DADC OPTION 02 ACTU 2\lot 03 200213.xls - Feuil8!_Toc101666051" xr:uid="{00000000-0004-0000-0E00-000008000000}"/>
  </hyperlinks>
  <pageMargins left="0.7" right="0.7" top="0.75" bottom="0.75" header="0.3" footer="0.3"/>
  <pageSetup paperSize="9" orientation="portrait" horizontalDpi="1200" verticalDpi="1200" r:id="rId10"/>
  <drawing r:id="rId1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00B0F0"/>
  </sheetPr>
  <dimension ref="A2:G87"/>
  <sheetViews>
    <sheetView tabSelected="1" topLeftCell="B1" zoomScale="120" zoomScaleNormal="120" workbookViewId="0">
      <pane xSplit="2" ySplit="9" topLeftCell="D57" activePane="bottomRight" state="frozen"/>
      <selection activeCell="D24" sqref="D24"/>
      <selection pane="topRight" activeCell="D24" sqref="D24"/>
      <selection pane="bottomLeft" activeCell="D24" sqref="D24"/>
      <selection pane="bottomRight" activeCell="H57" sqref="H57"/>
    </sheetView>
  </sheetViews>
  <sheetFormatPr baseColWidth="10" defaultColWidth="11.42578125" defaultRowHeight="16.5" x14ac:dyDescent="0.3"/>
  <cols>
    <col min="1" max="1" width="10.140625" style="131" customWidth="1"/>
    <col min="2" max="2" width="56.7109375" style="131" customWidth="1"/>
    <col min="3" max="3" width="8.5703125" style="131" customWidth="1"/>
    <col min="4" max="4" width="9.7109375" style="131" customWidth="1"/>
    <col min="5" max="6" width="20.7109375" style="131" customWidth="1"/>
    <col min="7" max="16384" width="11.42578125" style="131"/>
  </cols>
  <sheetData>
    <row r="2" spans="1:6" ht="17.25" customHeight="1" x14ac:dyDescent="0.3">
      <c r="A2" s="842" t="s">
        <v>281</v>
      </c>
      <c r="B2" s="842"/>
      <c r="C2" s="842"/>
      <c r="D2" s="842"/>
      <c r="E2" s="842"/>
      <c r="F2" s="842"/>
    </row>
    <row r="3" spans="1:6" ht="18" thickBot="1" x14ac:dyDescent="0.35">
      <c r="A3" s="842" t="s">
        <v>1655</v>
      </c>
      <c r="B3" s="842"/>
      <c r="C3" s="842"/>
      <c r="D3" s="842"/>
      <c r="E3" s="842"/>
      <c r="F3" s="842"/>
    </row>
    <row r="4" spans="1:6" ht="27" customHeight="1" thickTop="1" x14ac:dyDescent="0.3">
      <c r="A4" s="551" t="s">
        <v>57</v>
      </c>
      <c r="B4" s="947" t="s">
        <v>0</v>
      </c>
      <c r="C4" s="849" t="s">
        <v>102</v>
      </c>
      <c r="D4" s="947" t="s">
        <v>15</v>
      </c>
      <c r="E4" s="945" t="s">
        <v>280</v>
      </c>
      <c r="F4" s="946"/>
    </row>
    <row r="5" spans="1:6" ht="27" customHeight="1" x14ac:dyDescent="0.3">
      <c r="A5" s="768"/>
      <c r="B5" s="948"/>
      <c r="C5" s="850"/>
      <c r="D5" s="948"/>
      <c r="E5" s="777" t="s">
        <v>1653</v>
      </c>
      <c r="F5" s="777" t="s">
        <v>1654</v>
      </c>
    </row>
    <row r="6" spans="1:6" x14ac:dyDescent="0.3">
      <c r="A6" s="941" t="s">
        <v>103</v>
      </c>
      <c r="B6" s="942"/>
      <c r="C6" s="942"/>
      <c r="D6" s="942"/>
      <c r="E6" s="756"/>
      <c r="F6" s="260"/>
    </row>
    <row r="7" spans="1:6" x14ac:dyDescent="0.3">
      <c r="A7" s="943" t="s">
        <v>104</v>
      </c>
      <c r="B7" s="944"/>
      <c r="C7" s="944"/>
      <c r="D7" s="944"/>
      <c r="E7" s="756"/>
      <c r="F7" s="260"/>
    </row>
    <row r="8" spans="1:6" x14ac:dyDescent="0.3">
      <c r="A8" s="755"/>
      <c r="B8" s="935" t="s">
        <v>105</v>
      </c>
      <c r="C8" s="935"/>
      <c r="D8" s="935"/>
      <c r="E8" s="935"/>
      <c r="F8" s="936"/>
    </row>
    <row r="9" spans="1:6" ht="32.25" customHeight="1" x14ac:dyDescent="0.3">
      <c r="A9" s="755" t="s">
        <v>282</v>
      </c>
      <c r="B9" s="320" t="s">
        <v>106</v>
      </c>
      <c r="C9" s="320"/>
      <c r="D9" s="140"/>
      <c r="E9" s="756"/>
      <c r="F9" s="260"/>
    </row>
    <row r="10" spans="1:6" ht="15.75" customHeight="1" x14ac:dyDescent="0.3">
      <c r="A10" s="940"/>
      <c r="B10" s="321" t="s">
        <v>107</v>
      </c>
      <c r="C10" s="321"/>
      <c r="D10" s="140" t="s">
        <v>46</v>
      </c>
      <c r="E10" s="756"/>
      <c r="F10" s="260"/>
    </row>
    <row r="11" spans="1:6" ht="111" customHeight="1" x14ac:dyDescent="0.3">
      <c r="A11" s="940"/>
      <c r="B11" s="133" t="s">
        <v>393</v>
      </c>
      <c r="C11" s="322" t="s">
        <v>394</v>
      </c>
      <c r="D11" s="140" t="s">
        <v>9</v>
      </c>
      <c r="E11" s="149"/>
      <c r="F11" s="261"/>
    </row>
    <row r="12" spans="1:6" ht="110.45" customHeight="1" x14ac:dyDescent="0.3">
      <c r="A12" s="940"/>
      <c r="B12" s="133" t="s">
        <v>395</v>
      </c>
      <c r="C12" s="322" t="s">
        <v>396</v>
      </c>
      <c r="D12" s="140" t="s">
        <v>9</v>
      </c>
      <c r="E12" s="149"/>
      <c r="F12" s="261"/>
    </row>
    <row r="13" spans="1:6" ht="114" customHeight="1" x14ac:dyDescent="0.3">
      <c r="A13" s="940"/>
      <c r="B13" s="134" t="s">
        <v>397</v>
      </c>
      <c r="C13" s="321" t="s">
        <v>398</v>
      </c>
      <c r="D13" s="140" t="s">
        <v>9</v>
      </c>
      <c r="E13" s="149"/>
      <c r="F13" s="261"/>
    </row>
    <row r="14" spans="1:6" ht="115.9" customHeight="1" x14ac:dyDescent="0.3">
      <c r="A14" s="940"/>
      <c r="B14" s="134" t="s">
        <v>543</v>
      </c>
      <c r="C14" s="321" t="s">
        <v>400</v>
      </c>
      <c r="D14" s="140" t="s">
        <v>9</v>
      </c>
      <c r="E14" s="149"/>
      <c r="F14" s="261"/>
    </row>
    <row r="15" spans="1:6" ht="111" customHeight="1" x14ac:dyDescent="0.3">
      <c r="A15" s="940"/>
      <c r="B15" s="134" t="s">
        <v>399</v>
      </c>
      <c r="C15" s="321" t="s">
        <v>413</v>
      </c>
      <c r="D15" s="140" t="s">
        <v>9</v>
      </c>
      <c r="E15" s="149"/>
      <c r="F15" s="261"/>
    </row>
    <row r="16" spans="1:6" x14ac:dyDescent="0.3">
      <c r="A16" s="940"/>
      <c r="B16" s="320" t="s">
        <v>108</v>
      </c>
      <c r="C16" s="320"/>
      <c r="D16" s="140"/>
      <c r="E16" s="149"/>
      <c r="F16" s="261"/>
    </row>
    <row r="17" spans="1:6" x14ac:dyDescent="0.3">
      <c r="A17" s="940"/>
      <c r="B17" s="320" t="s">
        <v>124</v>
      </c>
      <c r="C17" s="320"/>
      <c r="D17" s="140"/>
      <c r="E17" s="149"/>
      <c r="F17" s="261"/>
    </row>
    <row r="18" spans="1:6" x14ac:dyDescent="0.3">
      <c r="A18" s="940"/>
      <c r="B18" s="320" t="s">
        <v>401</v>
      </c>
      <c r="C18" s="320"/>
      <c r="D18" s="140"/>
      <c r="E18" s="149"/>
      <c r="F18" s="261"/>
    </row>
    <row r="19" spans="1:6" ht="72.599999999999994" customHeight="1" x14ac:dyDescent="0.3">
      <c r="A19" s="940"/>
      <c r="B19" s="133" t="s">
        <v>402</v>
      </c>
      <c r="C19" s="321" t="s">
        <v>403</v>
      </c>
      <c r="D19" s="138" t="s">
        <v>9</v>
      </c>
      <c r="E19" s="152"/>
      <c r="F19" s="261"/>
    </row>
    <row r="20" spans="1:6" x14ac:dyDescent="0.3">
      <c r="A20" s="940"/>
      <c r="B20" s="320" t="s">
        <v>404</v>
      </c>
      <c r="C20" s="321"/>
      <c r="D20" s="138"/>
      <c r="E20" s="152"/>
      <c r="F20" s="261"/>
    </row>
    <row r="21" spans="1:6" ht="68.45" customHeight="1" x14ac:dyDescent="0.3">
      <c r="A21" s="940"/>
      <c r="B21" s="133" t="s">
        <v>544</v>
      </c>
      <c r="C21" s="321" t="s">
        <v>403</v>
      </c>
      <c r="D21" s="138" t="s">
        <v>9</v>
      </c>
      <c r="E21" s="152"/>
      <c r="F21" s="261"/>
    </row>
    <row r="22" spans="1:6" x14ac:dyDescent="0.3">
      <c r="A22" s="940"/>
      <c r="B22" s="320" t="s">
        <v>285</v>
      </c>
      <c r="C22" s="321"/>
      <c r="D22" s="138"/>
      <c r="E22" s="152"/>
      <c r="F22" s="261"/>
    </row>
    <row r="23" spans="1:6" ht="69.599999999999994" customHeight="1" x14ac:dyDescent="0.3">
      <c r="A23" s="940"/>
      <c r="B23" s="133" t="s">
        <v>405</v>
      </c>
      <c r="C23" s="321" t="s">
        <v>406</v>
      </c>
      <c r="D23" s="138" t="s">
        <v>9</v>
      </c>
      <c r="E23" s="152"/>
      <c r="F23" s="261"/>
    </row>
    <row r="24" spans="1:6" ht="69.599999999999994" customHeight="1" x14ac:dyDescent="0.3">
      <c r="A24" s="940"/>
      <c r="B24" s="133" t="s">
        <v>545</v>
      </c>
      <c r="C24" s="321" t="s">
        <v>403</v>
      </c>
      <c r="D24" s="138" t="s">
        <v>9</v>
      </c>
      <c r="E24" s="152"/>
      <c r="F24" s="261"/>
    </row>
    <row r="25" spans="1:6" x14ac:dyDescent="0.3">
      <c r="A25" s="940"/>
      <c r="B25" s="320" t="s">
        <v>407</v>
      </c>
      <c r="C25" s="321"/>
      <c r="D25" s="138"/>
      <c r="E25" s="152"/>
      <c r="F25" s="261"/>
    </row>
    <row r="26" spans="1:6" ht="123.6" customHeight="1" x14ac:dyDescent="0.3">
      <c r="A26" s="940"/>
      <c r="B26" s="133" t="s">
        <v>408</v>
      </c>
      <c r="C26" s="321" t="s">
        <v>409</v>
      </c>
      <c r="D26" s="138" t="s">
        <v>9</v>
      </c>
      <c r="E26" s="152"/>
      <c r="F26" s="261"/>
    </row>
    <row r="27" spans="1:6" ht="18" customHeight="1" x14ac:dyDescent="0.3">
      <c r="A27" s="940"/>
      <c r="B27" s="320" t="s">
        <v>1664</v>
      </c>
      <c r="C27" s="321"/>
      <c r="D27" s="138"/>
      <c r="E27" s="152"/>
      <c r="F27" s="261"/>
    </row>
    <row r="28" spans="1:6" ht="123.6" customHeight="1" x14ac:dyDescent="0.3">
      <c r="A28" s="940"/>
      <c r="B28" s="133" t="s">
        <v>1665</v>
      </c>
      <c r="C28" s="321" t="s">
        <v>1666</v>
      </c>
      <c r="D28" s="138" t="s">
        <v>9</v>
      </c>
      <c r="E28" s="152"/>
      <c r="F28" s="261"/>
    </row>
    <row r="29" spans="1:6" ht="27" customHeight="1" x14ac:dyDescent="0.3">
      <c r="A29" s="940"/>
      <c r="B29" s="320" t="s">
        <v>410</v>
      </c>
      <c r="C29" s="145"/>
      <c r="D29" s="145"/>
      <c r="E29" s="152"/>
      <c r="F29" s="261"/>
    </row>
    <row r="30" spans="1:6" ht="63.6" customHeight="1" x14ac:dyDescent="0.3">
      <c r="A30" s="940"/>
      <c r="B30" s="320" t="s">
        <v>1648</v>
      </c>
      <c r="C30" s="321"/>
      <c r="D30" s="138" t="s">
        <v>96</v>
      </c>
      <c r="E30" s="323"/>
      <c r="F30" s="261"/>
    </row>
    <row r="31" spans="1:6" x14ac:dyDescent="0.3">
      <c r="A31" s="755"/>
      <c r="B31" s="932" t="s">
        <v>109</v>
      </c>
      <c r="C31" s="933"/>
      <c r="D31" s="933"/>
      <c r="E31" s="934"/>
      <c r="F31" s="262"/>
    </row>
    <row r="32" spans="1:6" x14ac:dyDescent="0.3">
      <c r="A32" s="755"/>
      <c r="B32" s="935" t="s">
        <v>110</v>
      </c>
      <c r="C32" s="935"/>
      <c r="D32" s="935"/>
      <c r="E32" s="935"/>
      <c r="F32" s="936"/>
    </row>
    <row r="33" spans="1:6" ht="39.75" customHeight="1" x14ac:dyDescent="0.3">
      <c r="A33" s="755" t="s">
        <v>287</v>
      </c>
      <c r="B33" s="320" t="s">
        <v>111</v>
      </c>
      <c r="C33" s="320"/>
      <c r="D33" s="140"/>
      <c r="E33" s="756"/>
      <c r="F33" s="260"/>
    </row>
    <row r="34" spans="1:6" ht="20.25" customHeight="1" x14ac:dyDescent="0.3">
      <c r="A34" s="755"/>
      <c r="B34" s="321" t="s">
        <v>107</v>
      </c>
      <c r="C34" s="321"/>
      <c r="D34" s="140"/>
      <c r="E34" s="756"/>
      <c r="F34" s="260"/>
    </row>
    <row r="35" spans="1:6" ht="148.5" x14ac:dyDescent="0.3">
      <c r="A35" s="755"/>
      <c r="B35" s="133" t="s">
        <v>411</v>
      </c>
      <c r="C35" s="321" t="s">
        <v>396</v>
      </c>
      <c r="D35" s="140" t="s">
        <v>9</v>
      </c>
      <c r="E35" s="149"/>
      <c r="F35" s="261"/>
    </row>
    <row r="36" spans="1:6" ht="115.5" x14ac:dyDescent="0.3">
      <c r="A36" s="755"/>
      <c r="B36" s="134" t="s">
        <v>412</v>
      </c>
      <c r="C36" s="321" t="s">
        <v>398</v>
      </c>
      <c r="D36" s="140" t="s">
        <v>9</v>
      </c>
      <c r="E36" s="149"/>
      <c r="F36" s="261"/>
    </row>
    <row r="37" spans="1:6" ht="115.5" x14ac:dyDescent="0.3">
      <c r="A37" s="755"/>
      <c r="B37" s="134" t="s">
        <v>399</v>
      </c>
      <c r="C37" s="321" t="s">
        <v>413</v>
      </c>
      <c r="D37" s="140" t="s">
        <v>9</v>
      </c>
      <c r="E37" s="149"/>
      <c r="F37" s="261"/>
    </row>
    <row r="38" spans="1:6" ht="115.5" x14ac:dyDescent="0.3">
      <c r="A38" s="755"/>
      <c r="B38" s="133" t="s">
        <v>349</v>
      </c>
      <c r="C38" s="321" t="s">
        <v>414</v>
      </c>
      <c r="D38" s="140" t="s">
        <v>9</v>
      </c>
      <c r="E38" s="149"/>
      <c r="F38" s="261"/>
    </row>
    <row r="39" spans="1:6" ht="115.5" x14ac:dyDescent="0.3">
      <c r="A39" s="755"/>
      <c r="B39" s="133" t="s">
        <v>415</v>
      </c>
      <c r="C39" s="321" t="s">
        <v>416</v>
      </c>
      <c r="D39" s="140" t="s">
        <v>9</v>
      </c>
      <c r="E39" s="149"/>
      <c r="F39" s="261"/>
    </row>
    <row r="40" spans="1:6" x14ac:dyDescent="0.3">
      <c r="A40" s="755"/>
      <c r="B40" s="320" t="s">
        <v>108</v>
      </c>
      <c r="C40" s="320"/>
      <c r="D40" s="140"/>
      <c r="E40" s="149"/>
      <c r="F40" s="261"/>
    </row>
    <row r="41" spans="1:6" x14ac:dyDescent="0.3">
      <c r="A41" s="755"/>
      <c r="B41" s="320" t="s">
        <v>124</v>
      </c>
      <c r="C41" s="320"/>
      <c r="D41" s="140"/>
      <c r="E41" s="149"/>
      <c r="F41" s="261"/>
    </row>
    <row r="42" spans="1:6" x14ac:dyDescent="0.3">
      <c r="A42" s="755"/>
      <c r="B42" s="320" t="s">
        <v>285</v>
      </c>
      <c r="C42" s="321"/>
      <c r="D42" s="138"/>
      <c r="E42" s="152"/>
      <c r="F42" s="261"/>
    </row>
    <row r="43" spans="1:6" ht="70.900000000000006" customHeight="1" x14ac:dyDescent="0.3">
      <c r="A43" s="755"/>
      <c r="B43" s="133" t="s">
        <v>405</v>
      </c>
      <c r="C43" s="321" t="s">
        <v>406</v>
      </c>
      <c r="D43" s="138" t="s">
        <v>9</v>
      </c>
      <c r="E43" s="152"/>
      <c r="F43" s="261"/>
    </row>
    <row r="44" spans="1:6" ht="72.599999999999994" customHeight="1" x14ac:dyDescent="0.3">
      <c r="A44" s="755"/>
      <c r="B44" s="133" t="s">
        <v>417</v>
      </c>
      <c r="C44" s="321" t="s">
        <v>406</v>
      </c>
      <c r="D44" s="138" t="s">
        <v>9</v>
      </c>
      <c r="E44" s="152"/>
      <c r="F44" s="261"/>
    </row>
    <row r="45" spans="1:6" x14ac:dyDescent="0.3">
      <c r="A45" s="755"/>
      <c r="B45" s="320" t="s">
        <v>404</v>
      </c>
      <c r="C45" s="321"/>
      <c r="D45" s="138"/>
      <c r="E45" s="152"/>
      <c r="F45" s="261"/>
    </row>
    <row r="46" spans="1:6" ht="70.900000000000006" customHeight="1" x14ac:dyDescent="0.3">
      <c r="A46" s="755"/>
      <c r="B46" s="133" t="s">
        <v>544</v>
      </c>
      <c r="C46" s="321" t="s">
        <v>286</v>
      </c>
      <c r="D46" s="138" t="s">
        <v>9</v>
      </c>
      <c r="E46" s="152"/>
      <c r="F46" s="261"/>
    </row>
    <row r="47" spans="1:6" x14ac:dyDescent="0.3">
      <c r="A47" s="755"/>
      <c r="B47" s="320" t="s">
        <v>418</v>
      </c>
      <c r="C47" s="321"/>
      <c r="D47" s="138"/>
      <c r="E47" s="152"/>
      <c r="F47" s="261"/>
    </row>
    <row r="48" spans="1:6" ht="140.44999999999999" customHeight="1" x14ac:dyDescent="0.3">
      <c r="A48" s="755"/>
      <c r="B48" s="307" t="s">
        <v>419</v>
      </c>
      <c r="C48" s="321" t="s">
        <v>420</v>
      </c>
      <c r="D48" s="138" t="s">
        <v>9</v>
      </c>
      <c r="E48" s="152"/>
      <c r="F48" s="261"/>
    </row>
    <row r="49" spans="1:7" x14ac:dyDescent="0.3">
      <c r="A49" s="937" t="s">
        <v>546</v>
      </c>
      <c r="B49" s="938"/>
      <c r="C49" s="938"/>
      <c r="D49" s="938"/>
      <c r="E49" s="939"/>
      <c r="F49" s="262"/>
    </row>
    <row r="50" spans="1:7" x14ac:dyDescent="0.3">
      <c r="A50" s="755"/>
      <c r="B50" s="935" t="s">
        <v>421</v>
      </c>
      <c r="C50" s="935"/>
      <c r="D50" s="935"/>
      <c r="E50" s="935"/>
      <c r="F50" s="936"/>
    </row>
    <row r="51" spans="1:7" ht="39.75" customHeight="1" x14ac:dyDescent="0.3">
      <c r="A51" s="755" t="s">
        <v>346</v>
      </c>
      <c r="B51" s="320" t="s">
        <v>111</v>
      </c>
      <c r="C51" s="320"/>
      <c r="D51" s="140"/>
      <c r="E51" s="756"/>
      <c r="F51" s="260"/>
    </row>
    <row r="52" spans="1:7" x14ac:dyDescent="0.3">
      <c r="A52" s="755"/>
      <c r="B52" s="321" t="s">
        <v>107</v>
      </c>
      <c r="C52" s="320"/>
      <c r="D52" s="140"/>
      <c r="E52" s="756"/>
      <c r="F52" s="260"/>
    </row>
    <row r="53" spans="1:7" ht="148.5" x14ac:dyDescent="0.3">
      <c r="A53" s="755"/>
      <c r="B53" s="133" t="s">
        <v>411</v>
      </c>
      <c r="C53" s="321" t="s">
        <v>396</v>
      </c>
      <c r="D53" s="140" t="s">
        <v>9</v>
      </c>
      <c r="E53" s="149"/>
      <c r="F53" s="261"/>
    </row>
    <row r="54" spans="1:7" ht="115.5" x14ac:dyDescent="0.3">
      <c r="A54" s="755"/>
      <c r="B54" s="134" t="s">
        <v>412</v>
      </c>
      <c r="C54" s="321" t="s">
        <v>398</v>
      </c>
      <c r="D54" s="140" t="s">
        <v>9</v>
      </c>
      <c r="E54" s="149"/>
      <c r="F54" s="261"/>
    </row>
    <row r="55" spans="1:7" ht="115.5" x14ac:dyDescent="0.3">
      <c r="A55" s="755"/>
      <c r="B55" s="134" t="s">
        <v>399</v>
      </c>
      <c r="C55" s="321" t="s">
        <v>413</v>
      </c>
      <c r="D55" s="140" t="s">
        <v>9</v>
      </c>
      <c r="E55" s="149"/>
      <c r="F55" s="261"/>
    </row>
    <row r="56" spans="1:7" ht="119.45" customHeight="1" x14ac:dyDescent="0.3">
      <c r="A56" s="755"/>
      <c r="B56" s="133" t="s">
        <v>349</v>
      </c>
      <c r="C56" s="321" t="s">
        <v>414</v>
      </c>
      <c r="D56" s="140" t="s">
        <v>9</v>
      </c>
      <c r="E56" s="149"/>
      <c r="F56" s="261"/>
    </row>
    <row r="57" spans="1:7" ht="109.15" customHeight="1" x14ac:dyDescent="0.3">
      <c r="A57" s="755"/>
      <c r="B57" s="133" t="s">
        <v>415</v>
      </c>
      <c r="C57" s="321" t="s">
        <v>416</v>
      </c>
      <c r="D57" s="140" t="s">
        <v>9</v>
      </c>
      <c r="E57" s="149"/>
      <c r="F57" s="261"/>
    </row>
    <row r="58" spans="1:7" x14ac:dyDescent="0.3">
      <c r="A58" s="755"/>
      <c r="B58" s="150" t="s">
        <v>283</v>
      </c>
      <c r="C58" s="321"/>
      <c r="D58" s="140"/>
      <c r="E58" s="149"/>
      <c r="F58" s="261"/>
    </row>
    <row r="59" spans="1:7" ht="33" x14ac:dyDescent="0.3">
      <c r="A59" s="755"/>
      <c r="B59" s="151" t="s">
        <v>422</v>
      </c>
      <c r="C59" s="321" t="s">
        <v>396</v>
      </c>
      <c r="D59" s="140" t="s">
        <v>9</v>
      </c>
      <c r="E59" s="323"/>
      <c r="F59" s="261"/>
      <c r="G59" s="567"/>
    </row>
    <row r="60" spans="1:7" ht="33" x14ac:dyDescent="0.3">
      <c r="A60" s="755"/>
      <c r="B60" s="151" t="s">
        <v>423</v>
      </c>
      <c r="C60" s="321" t="s">
        <v>413</v>
      </c>
      <c r="D60" s="140" t="s">
        <v>9</v>
      </c>
      <c r="E60" s="323"/>
      <c r="F60" s="261"/>
    </row>
    <row r="61" spans="1:7" ht="33" x14ac:dyDescent="0.3">
      <c r="A61" s="755"/>
      <c r="B61" s="151" t="s">
        <v>424</v>
      </c>
      <c r="C61" s="321" t="s">
        <v>414</v>
      </c>
      <c r="D61" s="140" t="s">
        <v>9</v>
      </c>
      <c r="E61" s="323"/>
      <c r="F61" s="261"/>
    </row>
    <row r="62" spans="1:7" x14ac:dyDescent="0.3">
      <c r="A62" s="755"/>
      <c r="B62" s="320" t="s">
        <v>108</v>
      </c>
      <c r="C62" s="320"/>
      <c r="D62" s="140"/>
      <c r="E62" s="149"/>
      <c r="F62" s="261"/>
    </row>
    <row r="63" spans="1:7" x14ac:dyDescent="0.3">
      <c r="A63" s="755"/>
      <c r="B63" s="320" t="s">
        <v>124</v>
      </c>
      <c r="C63" s="321"/>
      <c r="D63" s="140"/>
      <c r="E63" s="149"/>
      <c r="F63" s="261"/>
    </row>
    <row r="64" spans="1:7" x14ac:dyDescent="0.3">
      <c r="A64" s="755"/>
      <c r="B64" s="320" t="s">
        <v>285</v>
      </c>
      <c r="C64" s="145"/>
      <c r="D64" s="145"/>
      <c r="E64" s="145"/>
      <c r="F64" s="145"/>
    </row>
    <row r="65" spans="1:6" ht="75" customHeight="1" x14ac:dyDescent="0.3">
      <c r="A65" s="755"/>
      <c r="B65" s="133" t="str">
        <f>+B23</f>
        <v>Porte en aluminium de 70x210 d'au moins 1,2mm d'épaisseur, battante sur paumelles munie des quincaillerie adequate de fermeture et d'ouverture avec du panneau stratifié.. Une variante en porte métallique double face, suivant CCTP métallerie peut être proposée.</v>
      </c>
      <c r="C65" s="321" t="s">
        <v>406</v>
      </c>
      <c r="D65" s="140" t="s">
        <v>9</v>
      </c>
      <c r="E65" s="149"/>
      <c r="F65" s="261"/>
    </row>
    <row r="66" spans="1:6" ht="74.45" customHeight="1" x14ac:dyDescent="0.3">
      <c r="A66" s="755"/>
      <c r="B66" s="133" t="s">
        <v>417</v>
      </c>
      <c r="C66" s="321" t="s">
        <v>425</v>
      </c>
      <c r="D66" s="140" t="s">
        <v>9</v>
      </c>
      <c r="E66" s="149"/>
      <c r="F66" s="261"/>
    </row>
    <row r="67" spans="1:6" x14ac:dyDescent="0.3">
      <c r="A67" s="755"/>
      <c r="B67" s="320" t="s">
        <v>404</v>
      </c>
      <c r="C67" s="321"/>
      <c r="D67" s="140"/>
      <c r="E67" s="149"/>
      <c r="F67" s="261"/>
    </row>
    <row r="68" spans="1:6" ht="73.150000000000006" customHeight="1" x14ac:dyDescent="0.3">
      <c r="A68" s="755"/>
      <c r="B68" s="133" t="s">
        <v>544</v>
      </c>
      <c r="C68" s="321" t="s">
        <v>286</v>
      </c>
      <c r="D68" s="138" t="s">
        <v>9</v>
      </c>
      <c r="E68" s="152"/>
      <c r="F68" s="261"/>
    </row>
    <row r="69" spans="1:6" x14ac:dyDescent="0.3">
      <c r="A69" s="755"/>
      <c r="B69" s="320" t="s">
        <v>819</v>
      </c>
      <c r="C69" s="321"/>
      <c r="D69" s="138"/>
      <c r="E69" s="152"/>
      <c r="F69" s="261"/>
    </row>
    <row r="70" spans="1:6" ht="79.900000000000006" customHeight="1" x14ac:dyDescent="0.3">
      <c r="A70" s="755"/>
      <c r="B70" s="307" t="s">
        <v>284</v>
      </c>
      <c r="C70" s="321" t="s">
        <v>426</v>
      </c>
      <c r="D70" s="140" t="s">
        <v>9</v>
      </c>
      <c r="E70" s="152"/>
      <c r="F70" s="261"/>
    </row>
    <row r="71" spans="1:6" x14ac:dyDescent="0.3">
      <c r="A71" s="755"/>
      <c r="B71" s="320" t="s">
        <v>427</v>
      </c>
      <c r="C71" s="321"/>
      <c r="D71" s="140"/>
      <c r="E71" s="149"/>
      <c r="F71" s="261"/>
    </row>
    <row r="72" spans="1:6" ht="138.6" customHeight="1" x14ac:dyDescent="0.3">
      <c r="A72" s="755"/>
      <c r="B72" s="307" t="s">
        <v>428</v>
      </c>
      <c r="C72" s="756" t="s">
        <v>429</v>
      </c>
      <c r="D72" s="140" t="s">
        <v>9</v>
      </c>
      <c r="E72" s="152"/>
      <c r="F72" s="261"/>
    </row>
    <row r="73" spans="1:6" x14ac:dyDescent="0.3">
      <c r="A73" s="755"/>
      <c r="B73" s="320" t="s">
        <v>430</v>
      </c>
      <c r="C73" s="756"/>
      <c r="D73" s="140"/>
      <c r="E73" s="152"/>
      <c r="F73" s="149"/>
    </row>
    <row r="74" spans="1:6" ht="195.75" customHeight="1" x14ac:dyDescent="0.3">
      <c r="A74" s="755"/>
      <c r="B74" s="325" t="s">
        <v>431</v>
      </c>
      <c r="C74" s="756"/>
      <c r="D74" s="126" t="s">
        <v>9</v>
      </c>
      <c r="E74" s="152"/>
      <c r="F74" s="261"/>
    </row>
    <row r="75" spans="1:6" ht="228" customHeight="1" x14ac:dyDescent="0.3">
      <c r="A75" s="755"/>
      <c r="B75" s="325" t="s">
        <v>432</v>
      </c>
      <c r="C75" s="756"/>
      <c r="D75" s="126" t="s">
        <v>9</v>
      </c>
      <c r="E75" s="152"/>
      <c r="F75" s="261"/>
    </row>
    <row r="76" spans="1:6" ht="228" customHeight="1" x14ac:dyDescent="0.3">
      <c r="A76" s="755"/>
      <c r="B76" s="325" t="s">
        <v>433</v>
      </c>
      <c r="C76" s="756"/>
      <c r="D76" s="126" t="s">
        <v>9</v>
      </c>
      <c r="E76" s="152"/>
      <c r="F76" s="261"/>
    </row>
    <row r="77" spans="1:6" ht="162.75" customHeight="1" x14ac:dyDescent="0.3">
      <c r="A77" s="755"/>
      <c r="B77" s="325" t="s">
        <v>434</v>
      </c>
      <c r="C77" s="756"/>
      <c r="D77" s="126" t="s">
        <v>9</v>
      </c>
      <c r="E77" s="152"/>
      <c r="F77" s="261"/>
    </row>
    <row r="78" spans="1:6" x14ac:dyDescent="0.3">
      <c r="A78" s="755" t="s">
        <v>435</v>
      </c>
      <c r="B78" s="932" t="s">
        <v>436</v>
      </c>
      <c r="C78" s="933"/>
      <c r="D78" s="933"/>
      <c r="E78" s="934"/>
      <c r="F78" s="378"/>
    </row>
    <row r="79" spans="1:6" ht="66" x14ac:dyDescent="0.3">
      <c r="A79" s="255"/>
      <c r="B79" s="136" t="s">
        <v>347</v>
      </c>
      <c r="C79" s="145"/>
      <c r="D79" s="126" t="s">
        <v>9</v>
      </c>
      <c r="E79" s="323"/>
      <c r="F79" s="262"/>
    </row>
    <row r="84" spans="6:6" ht="30" customHeight="1" x14ac:dyDescent="0.3">
      <c r="F84" s="324"/>
    </row>
    <row r="85" spans="6:6" ht="20.25" customHeight="1" x14ac:dyDescent="0.3">
      <c r="F85" s="324"/>
    </row>
    <row r="86" spans="6:6" x14ac:dyDescent="0.3">
      <c r="F86" s="324"/>
    </row>
    <row r="87" spans="6:6" x14ac:dyDescent="0.3">
      <c r="F87" s="324"/>
    </row>
  </sheetData>
  <mergeCells count="15">
    <mergeCell ref="B50:F50"/>
    <mergeCell ref="B78:E78"/>
    <mergeCell ref="A2:F2"/>
    <mergeCell ref="A3:F3"/>
    <mergeCell ref="B31:E31"/>
    <mergeCell ref="B32:F32"/>
    <mergeCell ref="A49:E49"/>
    <mergeCell ref="A6:D6"/>
    <mergeCell ref="A7:D7"/>
    <mergeCell ref="B8:F8"/>
    <mergeCell ref="A10:A30"/>
    <mergeCell ref="E4:F4"/>
    <mergeCell ref="D4:D5"/>
    <mergeCell ref="C4:C5"/>
    <mergeCell ref="B4:B5"/>
  </mergeCells>
  <hyperlinks>
    <hyperlink ref="B9" r:id="rId1" location="Feuil8!_Toc101666050" display="D:\DADC OPTION 02 ACTU 2\lot 03 200213.xls - Feuil8!_Toc101666050" xr:uid="{00000000-0004-0000-0F00-000000000000}"/>
    <hyperlink ref="B10" r:id="rId2" location="Feuil8!_Toc101666051" display="D:\DADC OPTION 02 ACTU 2\lot 03 200213.xls - Feuil8!_Toc101666051" xr:uid="{00000000-0004-0000-0F00-000001000000}"/>
    <hyperlink ref="B33" r:id="rId3" location="Feuil8!_Toc101666050" display="D:\DADC OPTION 02 ACTU 2\lot 03 200213.xls - Feuil8!_Toc101666050" xr:uid="{00000000-0004-0000-0F00-000002000000}"/>
    <hyperlink ref="B34" r:id="rId4" location="Feuil8!_Toc101666051" display="D:\DADC OPTION 02 ACTU 2\lot 03 200213.xls - Feuil8!_Toc101666051" xr:uid="{00000000-0004-0000-0F00-000003000000}"/>
    <hyperlink ref="B62" r:id="rId5" location="Feuil8!_Toc101666050" display="D:\DADC OPTION 02 ACTU 2\lot 03 200213.xls - Feuil8!_Toc101666050" xr:uid="{00000000-0004-0000-0F00-000004000000}"/>
    <hyperlink ref="B16" r:id="rId6" location="Feuil8!_Toc101666050" display="D:\DADC OPTION 02 ACTU 2\lot 03 200213.xls - Feuil8!_Toc101666050" xr:uid="{00000000-0004-0000-0F00-000005000000}"/>
    <hyperlink ref="B51" r:id="rId7" location="Feuil8!_Toc101666050" display="D:\DADC OPTION 02 ACTU 2\lot 03 200213.xls - Feuil8!_Toc101666050" xr:uid="{00000000-0004-0000-0F00-000006000000}"/>
    <hyperlink ref="B40" r:id="rId8" location="Feuil8!_Toc101666050" display="D:\DADC OPTION 02 ACTU 2\lot 03 200213.xls - Feuil8!_Toc101666050" xr:uid="{00000000-0004-0000-0F00-000007000000}"/>
    <hyperlink ref="B52" r:id="rId9" location="Feuil8!_Toc101666051" display="D:\DADC OPTION 02 ACTU 2\lot 03 200213.xls - Feuil8!_Toc101666051" xr:uid="{00000000-0004-0000-0F00-000008000000}"/>
  </hyperlinks>
  <pageMargins left="0.7" right="0.7" top="0.75" bottom="0.75" header="0.3" footer="0.3"/>
  <pageSetup paperSize="9" orientation="portrait" horizontalDpi="1200" verticalDpi="1200" r:id="rId10"/>
  <drawing r:id="rId1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rgb="FF92D050"/>
  </sheetPr>
  <dimension ref="A2:G46"/>
  <sheetViews>
    <sheetView zoomScale="80" zoomScaleNormal="80" workbookViewId="0">
      <selection activeCell="J17" sqref="J17"/>
    </sheetView>
  </sheetViews>
  <sheetFormatPr baseColWidth="10" defaultRowHeight="15" x14ac:dyDescent="0.25"/>
  <cols>
    <col min="1" max="1" width="12.85546875" customWidth="1"/>
    <col min="2" max="2" width="73.7109375" customWidth="1"/>
    <col min="3" max="3" width="10" customWidth="1"/>
    <col min="4" max="4" width="8.85546875" customWidth="1"/>
    <col min="5" max="5" width="10.140625" bestFit="1" customWidth="1"/>
    <col min="6" max="6" width="13.7109375" customWidth="1"/>
    <col min="7" max="7" width="20" customWidth="1"/>
    <col min="12" max="12" width="16.42578125" bestFit="1" customWidth="1"/>
  </cols>
  <sheetData>
    <row r="2" spans="1:7" ht="17.25" customHeight="1" x14ac:dyDescent="0.25">
      <c r="A2" s="812" t="s">
        <v>384</v>
      </c>
      <c r="B2" s="812"/>
      <c r="C2" s="812"/>
      <c r="D2" s="812"/>
      <c r="E2" s="812"/>
      <c r="F2" s="812"/>
      <c r="G2" s="812"/>
    </row>
    <row r="3" spans="1:7" ht="17.25" x14ac:dyDescent="0.25">
      <c r="A3" s="842" t="s">
        <v>288</v>
      </c>
      <c r="B3" s="842"/>
      <c r="C3" s="842"/>
      <c r="D3" s="842"/>
      <c r="E3" s="842"/>
      <c r="F3" s="842"/>
      <c r="G3" s="842"/>
    </row>
    <row r="4" spans="1:7" ht="18" thickBot="1" x14ac:dyDescent="0.3">
      <c r="A4" s="842" t="s">
        <v>156</v>
      </c>
      <c r="B4" s="842"/>
      <c r="C4" s="842"/>
      <c r="D4" s="842"/>
      <c r="E4" s="842"/>
      <c r="F4" s="842"/>
      <c r="G4" s="842"/>
    </row>
    <row r="5" spans="1:7" s="131" customFormat="1" ht="29.45" customHeight="1" thickTop="1" x14ac:dyDescent="0.3">
      <c r="A5" s="381" t="s">
        <v>57</v>
      </c>
      <c r="B5" s="382" t="s">
        <v>55</v>
      </c>
      <c r="C5" s="382" t="s">
        <v>102</v>
      </c>
      <c r="D5" s="382" t="s">
        <v>15</v>
      </c>
      <c r="E5" s="382" t="s">
        <v>16</v>
      </c>
      <c r="F5" s="298" t="s">
        <v>3</v>
      </c>
      <c r="G5" s="299" t="s">
        <v>56</v>
      </c>
    </row>
    <row r="6" spans="1:7" s="131" customFormat="1" ht="16.5" x14ac:dyDescent="0.3">
      <c r="A6" s="254"/>
      <c r="B6" s="951" t="s">
        <v>50</v>
      </c>
      <c r="C6" s="951"/>
      <c r="D6" s="951"/>
      <c r="E6" s="951"/>
      <c r="F6" s="951"/>
      <c r="G6" s="952"/>
    </row>
    <row r="7" spans="1:7" s="131" customFormat="1" ht="16.5" x14ac:dyDescent="0.3">
      <c r="A7" s="254" t="s">
        <v>289</v>
      </c>
      <c r="B7" s="146" t="s">
        <v>112</v>
      </c>
      <c r="C7" s="146"/>
      <c r="D7" s="146"/>
      <c r="E7" s="146"/>
      <c r="F7" s="300"/>
      <c r="G7" s="301"/>
    </row>
    <row r="8" spans="1:7" s="131" customFormat="1" ht="16.5" x14ac:dyDescent="0.3">
      <c r="A8" s="254" t="s">
        <v>290</v>
      </c>
      <c r="B8" s="302" t="s">
        <v>113</v>
      </c>
      <c r="C8" s="146"/>
      <c r="D8" s="146"/>
      <c r="E8" s="146"/>
      <c r="F8" s="300"/>
      <c r="G8" s="301"/>
    </row>
    <row r="9" spans="1:7" s="131" customFormat="1" ht="16.5" x14ac:dyDescent="0.3">
      <c r="A9" s="953"/>
      <c r="B9" s="303" t="s">
        <v>114</v>
      </c>
      <c r="C9" s="146"/>
      <c r="D9" s="146"/>
      <c r="E9" s="146"/>
      <c r="F9" s="300"/>
      <c r="G9" s="301"/>
    </row>
    <row r="10" spans="1:7" s="131" customFormat="1" ht="33" x14ac:dyDescent="0.3">
      <c r="A10" s="954"/>
      <c r="B10" s="304" t="s">
        <v>385</v>
      </c>
      <c r="C10" s="134" t="s">
        <v>291</v>
      </c>
      <c r="D10" s="154" t="s">
        <v>9</v>
      </c>
      <c r="E10" s="155">
        <v>3</v>
      </c>
      <c r="F10" s="305"/>
      <c r="G10" s="306"/>
    </row>
    <row r="11" spans="1:7" s="131" customFormat="1" ht="49.5" x14ac:dyDescent="0.3">
      <c r="A11" s="954"/>
      <c r="B11" s="304" t="s">
        <v>569</v>
      </c>
      <c r="C11" s="134" t="s">
        <v>386</v>
      </c>
      <c r="D11" s="154" t="s">
        <v>9</v>
      </c>
      <c r="E11" s="155">
        <v>8</v>
      </c>
      <c r="F11" s="305"/>
      <c r="G11" s="306"/>
    </row>
    <row r="12" spans="1:7" s="131" customFormat="1" ht="33" x14ac:dyDescent="0.3">
      <c r="A12" s="954"/>
      <c r="B12" s="304" t="s">
        <v>387</v>
      </c>
      <c r="C12" s="134" t="s">
        <v>291</v>
      </c>
      <c r="D12" s="154" t="s">
        <v>9</v>
      </c>
      <c r="E12" s="155">
        <v>1</v>
      </c>
      <c r="F12" s="305"/>
      <c r="G12" s="306"/>
    </row>
    <row r="13" spans="1:7" s="131" customFormat="1" ht="33" x14ac:dyDescent="0.3">
      <c r="A13" s="954"/>
      <c r="B13" s="134" t="s">
        <v>388</v>
      </c>
      <c r="C13" s="127" t="s">
        <v>389</v>
      </c>
      <c r="D13" s="148" t="s">
        <v>9</v>
      </c>
      <c r="E13" s="148">
        <v>1</v>
      </c>
      <c r="F13" s="308"/>
      <c r="G13" s="306"/>
    </row>
    <row r="14" spans="1:7" s="131" customFormat="1" ht="16.5" x14ac:dyDescent="0.3">
      <c r="A14" s="254" t="s">
        <v>292</v>
      </c>
      <c r="B14" s="146" t="s">
        <v>115</v>
      </c>
      <c r="C14" s="156"/>
      <c r="D14" s="157"/>
      <c r="E14" s="158"/>
      <c r="F14" s="309"/>
      <c r="G14" s="310"/>
    </row>
    <row r="15" spans="1:7" s="131" customFormat="1" ht="16.5" x14ac:dyDescent="0.3">
      <c r="A15" s="254" t="s">
        <v>293</v>
      </c>
      <c r="B15" s="613" t="s">
        <v>123</v>
      </c>
      <c r="C15" s="156"/>
      <c r="D15" s="157"/>
      <c r="E15" s="158"/>
      <c r="F15" s="309"/>
      <c r="G15" s="310"/>
    </row>
    <row r="16" spans="1:7" s="131" customFormat="1" ht="16.5" x14ac:dyDescent="0.3">
      <c r="A16" s="252"/>
      <c r="B16" s="614" t="s">
        <v>342</v>
      </c>
      <c r="C16" s="133"/>
      <c r="D16" s="148" t="s">
        <v>7</v>
      </c>
      <c r="E16" s="411">
        <v>12</v>
      </c>
      <c r="F16" s="312"/>
      <c r="G16" s="306"/>
    </row>
    <row r="17" spans="1:7" s="131" customFormat="1" ht="16.5" x14ac:dyDescent="0.3">
      <c r="A17" s="254" t="s">
        <v>294</v>
      </c>
      <c r="B17" s="613" t="s">
        <v>559</v>
      </c>
      <c r="C17" s="156"/>
      <c r="D17" s="157"/>
      <c r="E17" s="412"/>
      <c r="F17" s="309"/>
      <c r="G17" s="306"/>
    </row>
    <row r="18" spans="1:7" s="131" customFormat="1" ht="16.5" x14ac:dyDescent="0.3">
      <c r="A18" s="387"/>
      <c r="B18" s="313" t="s">
        <v>636</v>
      </c>
      <c r="C18" s="314"/>
      <c r="D18" s="140" t="s">
        <v>7</v>
      </c>
      <c r="E18" s="413">
        <v>17</v>
      </c>
      <c r="F18" s="315"/>
      <c r="G18" s="306"/>
    </row>
    <row r="19" spans="1:7" s="131" customFormat="1" ht="16.5" x14ac:dyDescent="0.3">
      <c r="A19" s="254" t="s">
        <v>820</v>
      </c>
      <c r="B19" s="568" t="s">
        <v>821</v>
      </c>
      <c r="C19" s="314"/>
      <c r="D19" s="140"/>
      <c r="E19" s="413"/>
      <c r="F19" s="315"/>
      <c r="G19" s="569"/>
    </row>
    <row r="20" spans="1:7" s="131" customFormat="1" ht="16.5" x14ac:dyDescent="0.3">
      <c r="A20" s="565"/>
      <c r="B20" s="615" t="s">
        <v>821</v>
      </c>
      <c r="C20" s="314"/>
      <c r="D20" s="140" t="s">
        <v>9</v>
      </c>
      <c r="E20" s="413">
        <v>6</v>
      </c>
      <c r="F20" s="315"/>
      <c r="G20" s="306"/>
    </row>
    <row r="21" spans="1:7" s="131" customFormat="1" ht="16.5" x14ac:dyDescent="0.3">
      <c r="A21" s="255"/>
      <c r="B21" s="932" t="s">
        <v>59</v>
      </c>
      <c r="C21" s="933"/>
      <c r="D21" s="933"/>
      <c r="E21" s="933"/>
      <c r="F21" s="934"/>
      <c r="G21" s="317"/>
    </row>
    <row r="22" spans="1:7" s="131" customFormat="1" ht="16.5" x14ac:dyDescent="0.3">
      <c r="A22" s="254"/>
      <c r="B22" s="949" t="s">
        <v>390</v>
      </c>
      <c r="C22" s="949"/>
      <c r="D22" s="949"/>
      <c r="E22" s="949"/>
      <c r="F22" s="949"/>
      <c r="G22" s="950"/>
    </row>
    <row r="23" spans="1:7" s="131" customFormat="1" ht="16.5" x14ac:dyDescent="0.3">
      <c r="A23" s="254" t="s">
        <v>295</v>
      </c>
      <c r="B23" s="159" t="s">
        <v>296</v>
      </c>
      <c r="C23" s="385"/>
      <c r="D23" s="385"/>
      <c r="E23" s="385"/>
      <c r="F23" s="385"/>
      <c r="G23" s="386"/>
    </row>
    <row r="24" spans="1:7" s="131" customFormat="1" ht="16.5" x14ac:dyDescent="0.3">
      <c r="A24" s="254" t="s">
        <v>297</v>
      </c>
      <c r="B24" s="302" t="s">
        <v>117</v>
      </c>
      <c r="C24" s="146"/>
      <c r="D24" s="146"/>
      <c r="E24" s="146"/>
      <c r="F24" s="300"/>
      <c r="G24" s="301"/>
    </row>
    <row r="25" spans="1:7" s="131" customFormat="1" ht="33" x14ac:dyDescent="0.3">
      <c r="A25" s="267"/>
      <c r="B25" s="304" t="s">
        <v>560</v>
      </c>
      <c r="C25" s="134" t="s">
        <v>391</v>
      </c>
      <c r="D25" s="154" t="s">
        <v>9</v>
      </c>
      <c r="E25" s="155">
        <v>2</v>
      </c>
      <c r="F25" s="380"/>
      <c r="G25" s="306"/>
    </row>
    <row r="26" spans="1:7" s="131" customFormat="1" ht="16.5" x14ac:dyDescent="0.3">
      <c r="A26" s="254" t="s">
        <v>298</v>
      </c>
      <c r="B26" s="146" t="s">
        <v>115</v>
      </c>
      <c r="C26" s="156"/>
      <c r="D26" s="157"/>
      <c r="E26" s="158"/>
      <c r="F26" s="309"/>
      <c r="G26" s="306"/>
    </row>
    <row r="27" spans="1:7" s="131" customFormat="1" ht="16.5" x14ac:dyDescent="0.3">
      <c r="A27" s="254" t="s">
        <v>299</v>
      </c>
      <c r="B27" s="146" t="s">
        <v>123</v>
      </c>
      <c r="C27" s="156"/>
      <c r="D27" s="157"/>
      <c r="E27" s="158"/>
      <c r="F27" s="309"/>
      <c r="G27" s="306"/>
    </row>
    <row r="28" spans="1:7" s="131" customFormat="1" ht="16.5" x14ac:dyDescent="0.3">
      <c r="A28" s="252"/>
      <c r="B28" s="311" t="s">
        <v>343</v>
      </c>
      <c r="C28" s="133"/>
      <c r="D28" s="148" t="s">
        <v>7</v>
      </c>
      <c r="E28" s="411">
        <v>13.2</v>
      </c>
      <c r="F28" s="312"/>
      <c r="G28" s="306"/>
    </row>
    <row r="29" spans="1:7" s="131" customFormat="1" ht="16.5" x14ac:dyDescent="0.3">
      <c r="A29" s="254" t="s">
        <v>300</v>
      </c>
      <c r="B29" s="146" t="s">
        <v>559</v>
      </c>
      <c r="C29" s="156"/>
      <c r="D29" s="157"/>
      <c r="E29" s="412"/>
      <c r="F29" s="312"/>
      <c r="G29" s="306"/>
    </row>
    <row r="30" spans="1:7" s="131" customFormat="1" ht="16.5" x14ac:dyDescent="0.3">
      <c r="A30" s="387"/>
      <c r="B30" s="313" t="s">
        <v>636</v>
      </c>
      <c r="C30" s="314"/>
      <c r="D30" s="140" t="s">
        <v>7</v>
      </c>
      <c r="E30" s="413">
        <v>17</v>
      </c>
      <c r="F30" s="312"/>
      <c r="G30" s="306"/>
    </row>
    <row r="31" spans="1:7" s="131" customFormat="1" ht="16.5" x14ac:dyDescent="0.3">
      <c r="A31" s="387"/>
      <c r="B31" s="932" t="s">
        <v>520</v>
      </c>
      <c r="C31" s="933"/>
      <c r="D31" s="933"/>
      <c r="E31" s="933"/>
      <c r="F31" s="934"/>
      <c r="G31" s="379"/>
    </row>
    <row r="32" spans="1:7" s="131" customFormat="1" ht="16.5" x14ac:dyDescent="0.3">
      <c r="A32" s="387"/>
      <c r="B32" s="313"/>
      <c r="C32" s="314"/>
      <c r="D32" s="140"/>
      <c r="E32" s="279"/>
      <c r="F32" s="312"/>
      <c r="G32" s="306"/>
    </row>
    <row r="33" spans="1:7" s="131" customFormat="1" ht="16.5" x14ac:dyDescent="0.3">
      <c r="A33" s="387"/>
      <c r="B33" s="949" t="s">
        <v>558</v>
      </c>
      <c r="C33" s="949"/>
      <c r="D33" s="949"/>
      <c r="E33" s="949"/>
      <c r="F33" s="949"/>
      <c r="G33" s="950"/>
    </row>
    <row r="34" spans="1:7" s="131" customFormat="1" ht="33" x14ac:dyDescent="0.3">
      <c r="A34" s="387"/>
      <c r="B34" s="304" t="s">
        <v>557</v>
      </c>
      <c r="C34" s="134" t="s">
        <v>391</v>
      </c>
      <c r="D34" s="154" t="s">
        <v>9</v>
      </c>
      <c r="E34" s="155">
        <v>1</v>
      </c>
      <c r="F34" s="305"/>
      <c r="G34" s="306"/>
    </row>
    <row r="35" spans="1:7" s="131" customFormat="1" ht="16.5" x14ac:dyDescent="0.3">
      <c r="A35" s="254" t="s">
        <v>298</v>
      </c>
      <c r="B35" s="146" t="s">
        <v>115</v>
      </c>
      <c r="C35" s="156"/>
      <c r="D35" s="157"/>
      <c r="E35" s="158"/>
      <c r="F35" s="309"/>
      <c r="G35" s="306"/>
    </row>
    <row r="36" spans="1:7" s="131" customFormat="1" ht="16.5" x14ac:dyDescent="0.3">
      <c r="A36" s="254" t="s">
        <v>299</v>
      </c>
      <c r="B36" s="146" t="s">
        <v>123</v>
      </c>
      <c r="C36" s="156"/>
      <c r="D36" s="157"/>
      <c r="E36" s="158"/>
      <c r="F36" s="309"/>
      <c r="G36" s="306"/>
    </row>
    <row r="37" spans="1:7" s="131" customFormat="1" ht="16.5" x14ac:dyDescent="0.3">
      <c r="A37" s="252"/>
      <c r="B37" s="311" t="s">
        <v>343</v>
      </c>
      <c r="C37" s="133"/>
      <c r="D37" s="148" t="s">
        <v>7</v>
      </c>
      <c r="E37" s="411">
        <v>13.2</v>
      </c>
      <c r="F37" s="590"/>
      <c r="G37" s="306"/>
    </row>
    <row r="38" spans="1:7" s="131" customFormat="1" ht="16.5" x14ac:dyDescent="0.3">
      <c r="A38" s="254" t="s">
        <v>300</v>
      </c>
      <c r="B38" s="146" t="s">
        <v>116</v>
      </c>
      <c r="C38" s="156"/>
      <c r="D38" s="157"/>
      <c r="E38" s="412"/>
      <c r="F38" s="312"/>
      <c r="G38" s="306"/>
    </row>
    <row r="39" spans="1:7" s="131" customFormat="1" ht="16.5" x14ac:dyDescent="0.3">
      <c r="A39" s="387"/>
      <c r="B39" s="313" t="s">
        <v>636</v>
      </c>
      <c r="C39" s="314"/>
      <c r="D39" s="140" t="s">
        <v>7</v>
      </c>
      <c r="E39" s="413">
        <v>17</v>
      </c>
      <c r="F39" s="315"/>
      <c r="G39" s="306"/>
    </row>
    <row r="40" spans="1:7" s="131" customFormat="1" ht="16.5" x14ac:dyDescent="0.3">
      <c r="A40" s="255"/>
      <c r="B40" s="932" t="s">
        <v>392</v>
      </c>
      <c r="C40" s="933"/>
      <c r="D40" s="933"/>
      <c r="E40" s="933"/>
      <c r="F40" s="934"/>
      <c r="G40" s="318"/>
    </row>
    <row r="41" spans="1:7" s="131" customFormat="1" ht="16.5" x14ac:dyDescent="0.3">
      <c r="A41" s="255"/>
      <c r="B41" s="153"/>
      <c r="C41" s="153"/>
      <c r="D41" s="383"/>
      <c r="E41" s="384"/>
      <c r="F41" s="316"/>
      <c r="G41" s="318"/>
    </row>
    <row r="42" spans="1:7" s="131" customFormat="1" ht="16.5" x14ac:dyDescent="0.3">
      <c r="A42" s="264"/>
      <c r="B42" s="159" t="s">
        <v>47</v>
      </c>
      <c r="C42" s="159"/>
      <c r="D42" s="140"/>
      <c r="E42" s="135"/>
      <c r="F42" s="319"/>
      <c r="G42" s="318"/>
    </row>
    <row r="46" spans="1:7" x14ac:dyDescent="0.25">
      <c r="F46" t="s">
        <v>118</v>
      </c>
    </row>
  </sheetData>
  <mergeCells count="10">
    <mergeCell ref="B33:G33"/>
    <mergeCell ref="B40:F40"/>
    <mergeCell ref="B31:F31"/>
    <mergeCell ref="B21:F21"/>
    <mergeCell ref="A2:G2"/>
    <mergeCell ref="A3:G3"/>
    <mergeCell ref="A4:G4"/>
    <mergeCell ref="B6:G6"/>
    <mergeCell ref="A9:A13"/>
    <mergeCell ref="B22:G22"/>
  </mergeCells>
  <hyperlinks>
    <hyperlink ref="B8" location="_Toc101605533" display="_Toc101605533" xr:uid="{00000000-0004-0000-1000-000000000000}"/>
    <hyperlink ref="B24" location="_Toc101605533" display="_Toc101605533" xr:uid="{00000000-0004-0000-1000-000001000000}"/>
  </hyperlinks>
  <pageMargins left="0.7" right="0.7" top="0.75" bottom="0.75" header="0.3" footer="0.3"/>
  <pageSetup paperSize="9" orientation="portrait" horizontalDpi="1200" verticalDpi="120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tabColor rgb="FF00B0F0"/>
  </sheetPr>
  <dimension ref="A2:F45"/>
  <sheetViews>
    <sheetView zoomScale="80" zoomScaleNormal="80" workbookViewId="0">
      <selection activeCell="D24" sqref="D24"/>
    </sheetView>
  </sheetViews>
  <sheetFormatPr baseColWidth="10" defaultRowHeight="15" x14ac:dyDescent="0.25"/>
  <cols>
    <col min="1" max="1" width="12.85546875" customWidth="1"/>
    <col min="2" max="2" width="73.7109375" customWidth="1"/>
    <col min="3" max="3" width="10" customWidth="1"/>
    <col min="4" max="4" width="8.85546875" customWidth="1"/>
    <col min="5" max="5" width="23.42578125" customWidth="1"/>
    <col min="6" max="6" width="22.140625" customWidth="1"/>
    <col min="11" max="11" width="16.42578125" bestFit="1" customWidth="1"/>
  </cols>
  <sheetData>
    <row r="2" spans="1:6" ht="17.25" customHeight="1" x14ac:dyDescent="0.25">
      <c r="A2" s="812" t="s">
        <v>384</v>
      </c>
      <c r="B2" s="812"/>
      <c r="C2" s="812"/>
      <c r="D2" s="812"/>
      <c r="E2" s="812"/>
      <c r="F2" s="812"/>
    </row>
    <row r="3" spans="1:6" ht="17.25" x14ac:dyDescent="0.25">
      <c r="A3" s="842" t="s">
        <v>288</v>
      </c>
      <c r="B3" s="842"/>
      <c r="C3" s="842"/>
      <c r="D3" s="842"/>
      <c r="E3" s="842"/>
      <c r="F3" s="842"/>
    </row>
    <row r="4" spans="1:6" ht="18" thickBot="1" x14ac:dyDescent="0.3">
      <c r="A4" s="842" t="s">
        <v>1655</v>
      </c>
      <c r="B4" s="842"/>
      <c r="C4" s="842"/>
      <c r="D4" s="842"/>
      <c r="E4" s="842"/>
      <c r="F4" s="842"/>
    </row>
    <row r="5" spans="1:6" s="131" customFormat="1" ht="15" customHeight="1" thickTop="1" x14ac:dyDescent="0.3">
      <c r="A5" s="955" t="s">
        <v>57</v>
      </c>
      <c r="B5" s="849" t="s">
        <v>55</v>
      </c>
      <c r="C5" s="849" t="s">
        <v>102</v>
      </c>
      <c r="D5" s="849" t="s">
        <v>15</v>
      </c>
      <c r="E5" s="957" t="s">
        <v>280</v>
      </c>
      <c r="F5" s="958"/>
    </row>
    <row r="6" spans="1:6" s="131" customFormat="1" ht="21.6" customHeight="1" x14ac:dyDescent="0.3">
      <c r="A6" s="956"/>
      <c r="B6" s="850"/>
      <c r="C6" s="850"/>
      <c r="D6" s="850"/>
      <c r="E6" s="779" t="s">
        <v>1653</v>
      </c>
      <c r="F6" s="780" t="s">
        <v>1654</v>
      </c>
    </row>
    <row r="7" spans="1:6" s="131" customFormat="1" ht="16.5" x14ac:dyDescent="0.3">
      <c r="A7" s="254"/>
      <c r="B7" s="951" t="s">
        <v>50</v>
      </c>
      <c r="C7" s="951"/>
      <c r="D7" s="951"/>
      <c r="E7" s="951"/>
      <c r="F7" s="952"/>
    </row>
    <row r="8" spans="1:6" s="131" customFormat="1" ht="16.5" x14ac:dyDescent="0.3">
      <c r="A8" s="254" t="s">
        <v>289</v>
      </c>
      <c r="B8" s="146" t="s">
        <v>112</v>
      </c>
      <c r="C8" s="146"/>
      <c r="D8" s="146"/>
      <c r="E8" s="300"/>
      <c r="F8" s="301"/>
    </row>
    <row r="9" spans="1:6" s="131" customFormat="1" ht="16.5" x14ac:dyDescent="0.3">
      <c r="A9" s="254" t="s">
        <v>290</v>
      </c>
      <c r="B9" s="302" t="s">
        <v>113</v>
      </c>
      <c r="C9" s="146"/>
      <c r="D9" s="146"/>
      <c r="E9" s="300"/>
      <c r="F9" s="301"/>
    </row>
    <row r="10" spans="1:6" s="131" customFormat="1" ht="16.5" x14ac:dyDescent="0.3">
      <c r="A10" s="953"/>
      <c r="B10" s="303" t="s">
        <v>114</v>
      </c>
      <c r="C10" s="146"/>
      <c r="D10" s="146"/>
      <c r="E10" s="300"/>
      <c r="F10" s="301"/>
    </row>
    <row r="11" spans="1:6" s="131" customFormat="1" ht="33" x14ac:dyDescent="0.3">
      <c r="A11" s="954"/>
      <c r="B11" s="304" t="s">
        <v>385</v>
      </c>
      <c r="C11" s="134" t="s">
        <v>291</v>
      </c>
      <c r="D11" s="154" t="s">
        <v>9</v>
      </c>
      <c r="E11" s="305"/>
      <c r="F11" s="306"/>
    </row>
    <row r="12" spans="1:6" s="131" customFormat="1" ht="49.5" x14ac:dyDescent="0.3">
      <c r="A12" s="954"/>
      <c r="B12" s="304" t="s">
        <v>569</v>
      </c>
      <c r="C12" s="134" t="s">
        <v>386</v>
      </c>
      <c r="D12" s="154" t="s">
        <v>9</v>
      </c>
      <c r="E12" s="305"/>
      <c r="F12" s="306"/>
    </row>
    <row r="13" spans="1:6" s="131" customFormat="1" ht="33" x14ac:dyDescent="0.3">
      <c r="A13" s="954"/>
      <c r="B13" s="304" t="s">
        <v>387</v>
      </c>
      <c r="C13" s="134" t="s">
        <v>291</v>
      </c>
      <c r="D13" s="154" t="s">
        <v>9</v>
      </c>
      <c r="E13" s="305"/>
      <c r="F13" s="306"/>
    </row>
    <row r="14" spans="1:6" s="131" customFormat="1" ht="33" x14ac:dyDescent="0.3">
      <c r="A14" s="954"/>
      <c r="B14" s="134" t="s">
        <v>388</v>
      </c>
      <c r="C14" s="127" t="s">
        <v>389</v>
      </c>
      <c r="D14" s="148" t="s">
        <v>9</v>
      </c>
      <c r="E14" s="308"/>
      <c r="F14" s="306"/>
    </row>
    <row r="15" spans="1:6" s="131" customFormat="1" ht="16.5" x14ac:dyDescent="0.3">
      <c r="A15" s="254" t="s">
        <v>292</v>
      </c>
      <c r="B15" s="146" t="s">
        <v>115</v>
      </c>
      <c r="C15" s="156"/>
      <c r="D15" s="157"/>
      <c r="E15" s="309"/>
      <c r="F15" s="310"/>
    </row>
    <row r="16" spans="1:6" s="131" customFormat="1" ht="16.5" x14ac:dyDescent="0.3">
      <c r="A16" s="254" t="s">
        <v>293</v>
      </c>
      <c r="B16" s="613" t="s">
        <v>123</v>
      </c>
      <c r="C16" s="156"/>
      <c r="D16" s="157"/>
      <c r="E16" s="309"/>
      <c r="F16" s="310"/>
    </row>
    <row r="17" spans="1:6" s="131" customFormat="1" ht="16.5" x14ac:dyDescent="0.3">
      <c r="A17" s="252"/>
      <c r="B17" s="614" t="s">
        <v>342</v>
      </c>
      <c r="C17" s="133"/>
      <c r="D17" s="148" t="s">
        <v>7</v>
      </c>
      <c r="E17" s="312"/>
      <c r="F17" s="306"/>
    </row>
    <row r="18" spans="1:6" s="131" customFormat="1" ht="16.5" x14ac:dyDescent="0.3">
      <c r="A18" s="254" t="s">
        <v>294</v>
      </c>
      <c r="B18" s="613" t="s">
        <v>559</v>
      </c>
      <c r="C18" s="156"/>
      <c r="D18" s="157"/>
      <c r="E18" s="309"/>
      <c r="F18" s="306"/>
    </row>
    <row r="19" spans="1:6" s="131" customFormat="1" ht="16.5" x14ac:dyDescent="0.3">
      <c r="A19" s="760"/>
      <c r="B19" s="313" t="s">
        <v>636</v>
      </c>
      <c r="C19" s="314"/>
      <c r="D19" s="140" t="s">
        <v>7</v>
      </c>
      <c r="E19" s="315"/>
      <c r="F19" s="306"/>
    </row>
    <row r="20" spans="1:6" s="131" customFormat="1" ht="16.5" x14ac:dyDescent="0.3">
      <c r="A20" s="254" t="s">
        <v>820</v>
      </c>
      <c r="B20" s="568" t="s">
        <v>821</v>
      </c>
      <c r="C20" s="314"/>
      <c r="D20" s="140"/>
      <c r="E20" s="315"/>
      <c r="F20" s="569"/>
    </row>
    <row r="21" spans="1:6" s="131" customFormat="1" ht="16.5" x14ac:dyDescent="0.3">
      <c r="A21" s="760"/>
      <c r="B21" s="615" t="s">
        <v>821</v>
      </c>
      <c r="C21" s="314"/>
      <c r="D21" s="140" t="s">
        <v>9</v>
      </c>
      <c r="E21" s="315"/>
      <c r="F21" s="306"/>
    </row>
    <row r="22" spans="1:6" s="131" customFormat="1" ht="16.5" x14ac:dyDescent="0.3">
      <c r="A22" s="255"/>
      <c r="B22" s="932" t="s">
        <v>59</v>
      </c>
      <c r="C22" s="933"/>
      <c r="D22" s="933"/>
      <c r="E22" s="934"/>
      <c r="F22" s="317"/>
    </row>
    <row r="23" spans="1:6" s="131" customFormat="1" ht="16.5" x14ac:dyDescent="0.3">
      <c r="A23" s="254"/>
      <c r="B23" s="949" t="s">
        <v>390</v>
      </c>
      <c r="C23" s="949"/>
      <c r="D23" s="949"/>
      <c r="E23" s="949"/>
      <c r="F23" s="950"/>
    </row>
    <row r="24" spans="1:6" s="131" customFormat="1" ht="16.5" x14ac:dyDescent="0.3">
      <c r="A24" s="254" t="s">
        <v>295</v>
      </c>
      <c r="B24" s="159" t="s">
        <v>296</v>
      </c>
      <c r="C24" s="758"/>
      <c r="D24" s="758"/>
      <c r="E24" s="758"/>
      <c r="F24" s="759"/>
    </row>
    <row r="25" spans="1:6" s="131" customFormat="1" ht="16.5" x14ac:dyDescent="0.3">
      <c r="A25" s="254" t="s">
        <v>297</v>
      </c>
      <c r="B25" s="302" t="s">
        <v>117</v>
      </c>
      <c r="C25" s="146"/>
      <c r="D25" s="146"/>
      <c r="E25" s="300"/>
      <c r="F25" s="301"/>
    </row>
    <row r="26" spans="1:6" s="131" customFormat="1" ht="33" x14ac:dyDescent="0.3">
      <c r="A26" s="267"/>
      <c r="B26" s="304" t="s">
        <v>560</v>
      </c>
      <c r="C26" s="134" t="s">
        <v>391</v>
      </c>
      <c r="D26" s="154" t="s">
        <v>9</v>
      </c>
      <c r="E26" s="380"/>
      <c r="F26" s="306"/>
    </row>
    <row r="27" spans="1:6" s="131" customFormat="1" ht="16.5" x14ac:dyDescent="0.3">
      <c r="A27" s="254" t="s">
        <v>298</v>
      </c>
      <c r="B27" s="146" t="s">
        <v>115</v>
      </c>
      <c r="C27" s="156"/>
      <c r="D27" s="157"/>
      <c r="E27" s="309"/>
      <c r="F27" s="306"/>
    </row>
    <row r="28" spans="1:6" s="131" customFormat="1" ht="16.5" x14ac:dyDescent="0.3">
      <c r="A28" s="254" t="s">
        <v>299</v>
      </c>
      <c r="B28" s="146" t="s">
        <v>123</v>
      </c>
      <c r="C28" s="156"/>
      <c r="D28" s="157"/>
      <c r="E28" s="309"/>
      <c r="F28" s="306"/>
    </row>
    <row r="29" spans="1:6" s="131" customFormat="1" ht="16.5" x14ac:dyDescent="0.3">
      <c r="A29" s="252"/>
      <c r="B29" s="311" t="s">
        <v>343</v>
      </c>
      <c r="C29" s="133"/>
      <c r="D29" s="148" t="s">
        <v>7</v>
      </c>
      <c r="E29" s="312"/>
      <c r="F29" s="306"/>
    </row>
    <row r="30" spans="1:6" s="131" customFormat="1" ht="16.5" x14ac:dyDescent="0.3">
      <c r="A30" s="254" t="s">
        <v>300</v>
      </c>
      <c r="B30" s="146" t="s">
        <v>559</v>
      </c>
      <c r="C30" s="156"/>
      <c r="D30" s="157"/>
      <c r="E30" s="312"/>
      <c r="F30" s="306"/>
    </row>
    <row r="31" spans="1:6" s="131" customFormat="1" ht="16.5" x14ac:dyDescent="0.3">
      <c r="A31" s="760"/>
      <c r="B31" s="313" t="s">
        <v>636</v>
      </c>
      <c r="C31" s="314"/>
      <c r="D31" s="140" t="s">
        <v>7</v>
      </c>
      <c r="E31" s="312"/>
      <c r="F31" s="306"/>
    </row>
    <row r="32" spans="1:6" s="131" customFormat="1" ht="16.5" x14ac:dyDescent="0.3">
      <c r="A32" s="760"/>
      <c r="B32" s="932" t="s">
        <v>520</v>
      </c>
      <c r="C32" s="933"/>
      <c r="D32" s="933"/>
      <c r="E32" s="934"/>
      <c r="F32" s="379"/>
    </row>
    <row r="33" spans="1:6" s="131" customFormat="1" ht="16.5" x14ac:dyDescent="0.3">
      <c r="A33" s="760"/>
      <c r="B33" s="313"/>
      <c r="C33" s="314"/>
      <c r="D33" s="140"/>
      <c r="E33" s="312"/>
      <c r="F33" s="306"/>
    </row>
    <row r="34" spans="1:6" s="131" customFormat="1" ht="16.5" x14ac:dyDescent="0.3">
      <c r="A34" s="760"/>
      <c r="B34" s="949" t="s">
        <v>558</v>
      </c>
      <c r="C34" s="949"/>
      <c r="D34" s="949"/>
      <c r="E34" s="949"/>
      <c r="F34" s="950"/>
    </row>
    <row r="35" spans="1:6" s="131" customFormat="1" ht="33" x14ac:dyDescent="0.3">
      <c r="A35" s="760"/>
      <c r="B35" s="304" t="s">
        <v>557</v>
      </c>
      <c r="C35" s="134" t="s">
        <v>391</v>
      </c>
      <c r="D35" s="154" t="s">
        <v>9</v>
      </c>
      <c r="E35" s="305"/>
      <c r="F35" s="306"/>
    </row>
    <row r="36" spans="1:6" s="131" customFormat="1" ht="16.5" x14ac:dyDescent="0.3">
      <c r="A36" s="254" t="s">
        <v>298</v>
      </c>
      <c r="B36" s="146" t="s">
        <v>115</v>
      </c>
      <c r="C36" s="156"/>
      <c r="D36" s="157"/>
      <c r="E36" s="309"/>
      <c r="F36" s="306"/>
    </row>
    <row r="37" spans="1:6" s="131" customFormat="1" ht="16.5" x14ac:dyDescent="0.3">
      <c r="A37" s="254" t="s">
        <v>299</v>
      </c>
      <c r="B37" s="146" t="s">
        <v>123</v>
      </c>
      <c r="C37" s="156"/>
      <c r="D37" s="157"/>
      <c r="E37" s="309"/>
      <c r="F37" s="306"/>
    </row>
    <row r="38" spans="1:6" s="131" customFormat="1" ht="16.5" x14ac:dyDescent="0.3">
      <c r="A38" s="252"/>
      <c r="B38" s="311" t="s">
        <v>343</v>
      </c>
      <c r="C38" s="133"/>
      <c r="D38" s="148" t="s">
        <v>7</v>
      </c>
      <c r="E38" s="590"/>
      <c r="F38" s="306"/>
    </row>
    <row r="39" spans="1:6" s="131" customFormat="1" ht="16.5" x14ac:dyDescent="0.3">
      <c r="A39" s="254" t="s">
        <v>300</v>
      </c>
      <c r="B39" s="146" t="s">
        <v>116</v>
      </c>
      <c r="C39" s="156"/>
      <c r="D39" s="157"/>
      <c r="E39" s="312"/>
      <c r="F39" s="306"/>
    </row>
    <row r="40" spans="1:6" s="131" customFormat="1" ht="16.5" x14ac:dyDescent="0.3">
      <c r="A40" s="760"/>
      <c r="B40" s="313" t="s">
        <v>636</v>
      </c>
      <c r="C40" s="314"/>
      <c r="D40" s="140" t="s">
        <v>7</v>
      </c>
      <c r="E40" s="315"/>
      <c r="F40" s="306"/>
    </row>
    <row r="41" spans="1:6" s="131" customFormat="1" ht="15.6" customHeight="1" x14ac:dyDescent="0.3">
      <c r="A41" s="255"/>
      <c r="B41" s="932" t="s">
        <v>392</v>
      </c>
      <c r="C41" s="933"/>
      <c r="D41" s="933"/>
      <c r="E41" s="934"/>
      <c r="F41" s="318"/>
    </row>
    <row r="45" spans="1:6" x14ac:dyDescent="0.25">
      <c r="E45" t="s">
        <v>118</v>
      </c>
    </row>
  </sheetData>
  <mergeCells count="15">
    <mergeCell ref="B23:F23"/>
    <mergeCell ref="B32:E32"/>
    <mergeCell ref="B34:F34"/>
    <mergeCell ref="B41:E41"/>
    <mergeCell ref="D5:D6"/>
    <mergeCell ref="C5:C6"/>
    <mergeCell ref="B5:B6"/>
    <mergeCell ref="E5:F5"/>
    <mergeCell ref="B22:E22"/>
    <mergeCell ref="A2:F2"/>
    <mergeCell ref="A3:F3"/>
    <mergeCell ref="A4:F4"/>
    <mergeCell ref="B7:F7"/>
    <mergeCell ref="A10:A14"/>
    <mergeCell ref="A5:A6"/>
  </mergeCells>
  <hyperlinks>
    <hyperlink ref="B9" location="_Toc101605533" display="_Toc101605533" xr:uid="{00000000-0004-0000-1100-000000000000}"/>
    <hyperlink ref="B25" location="_Toc101605533" display="_Toc101605533" xr:uid="{00000000-0004-0000-1100-000001000000}"/>
  </hyperlinks>
  <pageMargins left="0.7" right="0.7" top="0.75" bottom="0.75" header="0.3" footer="0.3"/>
  <pageSetup paperSize="9" orientation="portrait" horizontalDpi="1200" verticalDpi="120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92D050"/>
  </sheetPr>
  <dimension ref="A1:G32"/>
  <sheetViews>
    <sheetView zoomScale="90" zoomScaleNormal="90" workbookViewId="0">
      <selection activeCell="J17" sqref="J17"/>
    </sheetView>
  </sheetViews>
  <sheetFormatPr baseColWidth="10" defaultRowHeight="15" x14ac:dyDescent="0.25"/>
  <cols>
    <col min="1" max="1" width="16.42578125" customWidth="1"/>
    <col min="2" max="2" width="65.140625" customWidth="1"/>
    <col min="3" max="3" width="11" customWidth="1"/>
    <col min="4" max="4" width="9.85546875" customWidth="1"/>
    <col min="5" max="5" width="10.85546875" customWidth="1"/>
    <col min="6" max="6" width="11.140625" customWidth="1"/>
    <col min="7" max="7" width="25.5703125" customWidth="1"/>
  </cols>
  <sheetData>
    <row r="1" spans="1:7" ht="17.25" x14ac:dyDescent="0.25">
      <c r="A1" s="812" t="s">
        <v>384</v>
      </c>
      <c r="B1" s="812"/>
      <c r="C1" s="812"/>
      <c r="D1" s="812"/>
      <c r="E1" s="812"/>
      <c r="F1" s="812"/>
      <c r="G1" s="812"/>
    </row>
    <row r="2" spans="1:7" ht="17.25" x14ac:dyDescent="0.25">
      <c r="A2" s="842" t="s">
        <v>301</v>
      </c>
      <c r="B2" s="842"/>
      <c r="C2" s="842"/>
      <c r="D2" s="842"/>
      <c r="E2" s="842"/>
      <c r="F2" s="842"/>
      <c r="G2" s="842"/>
    </row>
    <row r="3" spans="1:7" ht="18" thickBot="1" x14ac:dyDescent="0.3">
      <c r="A3" s="842" t="s">
        <v>235</v>
      </c>
      <c r="B3" s="842"/>
      <c r="C3" s="842"/>
      <c r="D3" s="842"/>
      <c r="E3" s="842"/>
      <c r="F3" s="842"/>
      <c r="G3" s="842"/>
    </row>
    <row r="4" spans="1:7" ht="15.75" thickTop="1" x14ac:dyDescent="0.25">
      <c r="A4" s="959" t="s">
        <v>57</v>
      </c>
      <c r="B4" s="961" t="s">
        <v>0</v>
      </c>
      <c r="C4" s="963" t="s">
        <v>102</v>
      </c>
      <c r="D4" s="961" t="s">
        <v>9</v>
      </c>
      <c r="E4" s="961" t="s">
        <v>16</v>
      </c>
      <c r="F4" s="961" t="s">
        <v>48</v>
      </c>
      <c r="G4" s="965" t="s">
        <v>56</v>
      </c>
    </row>
    <row r="5" spans="1:7" x14ac:dyDescent="0.25">
      <c r="A5" s="960"/>
      <c r="B5" s="962"/>
      <c r="C5" s="964"/>
      <c r="D5" s="962"/>
      <c r="E5" s="962"/>
      <c r="F5" s="962"/>
      <c r="G5" s="966"/>
    </row>
    <row r="6" spans="1:7" ht="16.5" x14ac:dyDescent="0.25">
      <c r="A6" s="265"/>
      <c r="B6" s="368" t="s">
        <v>119</v>
      </c>
      <c r="C6" s="368"/>
      <c r="D6" s="368"/>
      <c r="E6" s="368"/>
      <c r="F6" s="368"/>
      <c r="G6" s="260"/>
    </row>
    <row r="7" spans="1:7" ht="16.5" x14ac:dyDescent="0.25">
      <c r="A7" s="265"/>
      <c r="B7" s="944" t="s">
        <v>104</v>
      </c>
      <c r="C7" s="944"/>
      <c r="D7" s="944"/>
      <c r="E7" s="944"/>
      <c r="F7" s="944"/>
      <c r="G7" s="260"/>
    </row>
    <row r="8" spans="1:7" ht="16.5" x14ac:dyDescent="0.25">
      <c r="A8" s="265"/>
      <c r="B8" s="970" t="s">
        <v>344</v>
      </c>
      <c r="C8" s="971"/>
      <c r="D8" s="971"/>
      <c r="E8" s="971"/>
      <c r="F8" s="971"/>
      <c r="G8" s="972"/>
    </row>
    <row r="9" spans="1:7" ht="16.5" x14ac:dyDescent="0.25">
      <c r="A9" s="221" t="s">
        <v>302</v>
      </c>
      <c r="B9" s="367" t="s">
        <v>120</v>
      </c>
      <c r="C9" s="367"/>
      <c r="D9" s="368"/>
      <c r="E9" s="368"/>
      <c r="F9" s="368"/>
      <c r="G9" s="260"/>
    </row>
    <row r="10" spans="1:7" ht="16.5" x14ac:dyDescent="0.25">
      <c r="A10" s="264"/>
      <c r="B10" s="935" t="s">
        <v>50</v>
      </c>
      <c r="C10" s="935"/>
      <c r="D10" s="935"/>
      <c r="E10" s="935"/>
      <c r="F10" s="935"/>
      <c r="G10" s="936"/>
    </row>
    <row r="11" spans="1:7" ht="16.5" x14ac:dyDescent="0.25">
      <c r="A11" s="326" t="s">
        <v>303</v>
      </c>
      <c r="B11" s="160" t="s">
        <v>122</v>
      </c>
      <c r="C11" s="160"/>
      <c r="D11" s="148"/>
      <c r="E11" s="148"/>
      <c r="F11" s="161"/>
      <c r="G11" s="266"/>
    </row>
    <row r="12" spans="1:7" ht="42.75" x14ac:dyDescent="0.25">
      <c r="A12" s="264" t="s">
        <v>304</v>
      </c>
      <c r="B12" s="39" t="s">
        <v>867</v>
      </c>
      <c r="C12" s="133" t="s">
        <v>541</v>
      </c>
      <c r="D12" s="148" t="s">
        <v>9</v>
      </c>
      <c r="E12" s="126">
        <v>2</v>
      </c>
      <c r="F12" s="149"/>
      <c r="G12" s="261"/>
    </row>
    <row r="13" spans="1:7" ht="16.5" x14ac:dyDescent="0.25">
      <c r="A13" s="326" t="s">
        <v>305</v>
      </c>
      <c r="B13" s="160" t="s">
        <v>306</v>
      </c>
      <c r="C13" s="160"/>
      <c r="D13" s="148"/>
      <c r="E13" s="148"/>
      <c r="F13" s="161"/>
      <c r="G13" s="261"/>
    </row>
    <row r="14" spans="1:7" ht="82.5" x14ac:dyDescent="0.25">
      <c r="A14" s="264" t="s">
        <v>307</v>
      </c>
      <c r="B14" s="134" t="s">
        <v>438</v>
      </c>
      <c r="C14" s="133" t="s">
        <v>439</v>
      </c>
      <c r="D14" s="148" t="s">
        <v>9</v>
      </c>
      <c r="E14" s="148">
        <v>9</v>
      </c>
      <c r="F14" s="149"/>
      <c r="G14" s="261"/>
    </row>
    <row r="15" spans="1:7" ht="16.5" x14ac:dyDescent="0.25">
      <c r="A15" s="326" t="s">
        <v>308</v>
      </c>
      <c r="B15" s="160" t="s">
        <v>440</v>
      </c>
      <c r="C15" s="133"/>
      <c r="D15" s="148"/>
      <c r="E15" s="148"/>
      <c r="F15" s="149"/>
      <c r="G15" s="261"/>
    </row>
    <row r="16" spans="1:7" ht="82.5" x14ac:dyDescent="0.25">
      <c r="A16" s="264" t="s">
        <v>309</v>
      </c>
      <c r="B16" s="134" t="s">
        <v>441</v>
      </c>
      <c r="C16" s="133" t="s">
        <v>542</v>
      </c>
      <c r="D16" s="148" t="s">
        <v>9</v>
      </c>
      <c r="E16" s="148">
        <v>1</v>
      </c>
      <c r="F16" s="149"/>
      <c r="G16" s="261"/>
    </row>
    <row r="17" spans="1:7" ht="16.5" x14ac:dyDescent="0.25">
      <c r="A17" s="264"/>
      <c r="B17" s="932" t="s">
        <v>59</v>
      </c>
      <c r="C17" s="933"/>
      <c r="D17" s="933"/>
      <c r="E17" s="933"/>
      <c r="F17" s="934"/>
      <c r="G17" s="262"/>
    </row>
    <row r="18" spans="1:7" ht="16.5" x14ac:dyDescent="0.25">
      <c r="A18" s="264"/>
      <c r="B18" s="935" t="s">
        <v>53</v>
      </c>
      <c r="C18" s="935"/>
      <c r="D18" s="935"/>
      <c r="E18" s="935"/>
      <c r="F18" s="935"/>
      <c r="G18" s="936"/>
    </row>
    <row r="19" spans="1:7" ht="16.5" x14ac:dyDescent="0.25">
      <c r="A19" s="326" t="s">
        <v>310</v>
      </c>
      <c r="B19" s="160" t="s">
        <v>634</v>
      </c>
      <c r="C19" s="160"/>
      <c r="D19" s="148"/>
      <c r="E19" s="148"/>
      <c r="F19" s="161"/>
      <c r="G19" s="261"/>
    </row>
    <row r="20" spans="1:7" ht="82.5" x14ac:dyDescent="0.25">
      <c r="A20" s="264" t="s">
        <v>311</v>
      </c>
      <c r="B20" s="134" t="s">
        <v>442</v>
      </c>
      <c r="C20" s="133" t="s">
        <v>439</v>
      </c>
      <c r="D20" s="148" t="s">
        <v>9</v>
      </c>
      <c r="E20" s="148"/>
      <c r="F20" s="149"/>
      <c r="G20" s="261"/>
    </row>
    <row r="21" spans="1:7" ht="16.5" x14ac:dyDescent="0.25">
      <c r="A21" s="326" t="s">
        <v>303</v>
      </c>
      <c r="B21" s="160" t="s">
        <v>122</v>
      </c>
      <c r="C21" s="160"/>
      <c r="D21" s="148"/>
      <c r="E21" s="148"/>
      <c r="F21" s="161"/>
      <c r="G21" s="266"/>
    </row>
    <row r="22" spans="1:7" ht="42.75" x14ac:dyDescent="0.25">
      <c r="A22" s="264" t="s">
        <v>304</v>
      </c>
      <c r="B22" s="39" t="s">
        <v>437</v>
      </c>
      <c r="C22" s="133" t="s">
        <v>541</v>
      </c>
      <c r="D22" s="148" t="s">
        <v>9</v>
      </c>
      <c r="E22" s="126"/>
      <c r="F22" s="149"/>
      <c r="G22" s="261"/>
    </row>
    <row r="23" spans="1:7" ht="16.5" x14ac:dyDescent="0.25">
      <c r="A23" s="264"/>
      <c r="B23" s="932" t="s">
        <v>520</v>
      </c>
      <c r="C23" s="933"/>
      <c r="D23" s="933"/>
      <c r="E23" s="933"/>
      <c r="F23" s="934"/>
      <c r="G23" s="262"/>
    </row>
    <row r="24" spans="1:7" ht="16.5" x14ac:dyDescent="0.25">
      <c r="A24" s="264"/>
      <c r="B24" s="935" t="s">
        <v>380</v>
      </c>
      <c r="C24" s="935"/>
      <c r="D24" s="935"/>
      <c r="E24" s="935"/>
      <c r="F24" s="935"/>
      <c r="G24" s="936"/>
    </row>
    <row r="25" spans="1:7" ht="16.5" x14ac:dyDescent="0.25">
      <c r="A25" s="326" t="s">
        <v>312</v>
      </c>
      <c r="B25" s="160" t="s">
        <v>634</v>
      </c>
      <c r="C25" s="160"/>
      <c r="D25" s="148"/>
      <c r="E25" s="148"/>
      <c r="F25" s="161"/>
      <c r="G25" s="261"/>
    </row>
    <row r="26" spans="1:7" ht="82.5" x14ac:dyDescent="0.25">
      <c r="A26" s="264" t="s">
        <v>313</v>
      </c>
      <c r="B26" s="134" t="s">
        <v>442</v>
      </c>
      <c r="C26" s="133" t="s">
        <v>439</v>
      </c>
      <c r="D26" s="148" t="s">
        <v>9</v>
      </c>
      <c r="E26" s="148"/>
      <c r="F26" s="149"/>
      <c r="G26" s="261"/>
    </row>
    <row r="27" spans="1:7" ht="16.5" x14ac:dyDescent="0.25">
      <c r="A27" s="326" t="s">
        <v>303</v>
      </c>
      <c r="B27" s="160" t="s">
        <v>122</v>
      </c>
      <c r="C27" s="160"/>
      <c r="D27" s="148"/>
      <c r="E27" s="148"/>
      <c r="F27" s="161"/>
      <c r="G27" s="266"/>
    </row>
    <row r="28" spans="1:7" ht="42.75" x14ac:dyDescent="0.25">
      <c r="A28" s="264" t="s">
        <v>304</v>
      </c>
      <c r="B28" s="39" t="s">
        <v>437</v>
      </c>
      <c r="C28" s="133" t="s">
        <v>541</v>
      </c>
      <c r="D28" s="148" t="s">
        <v>9</v>
      </c>
      <c r="E28" s="126"/>
      <c r="F28" s="149"/>
      <c r="G28" s="261"/>
    </row>
    <row r="29" spans="1:7" ht="16.5" x14ac:dyDescent="0.25">
      <c r="A29" s="264"/>
      <c r="B29" s="932" t="s">
        <v>392</v>
      </c>
      <c r="C29" s="933"/>
      <c r="D29" s="933"/>
      <c r="E29" s="933"/>
      <c r="F29" s="934"/>
      <c r="G29" s="262"/>
    </row>
    <row r="30" spans="1:7" x14ac:dyDescent="0.25">
      <c r="A30" s="967"/>
      <c r="B30" s="968"/>
      <c r="C30" s="968"/>
      <c r="D30" s="968"/>
      <c r="E30" s="968"/>
      <c r="F30" s="969"/>
      <c r="G30" s="42"/>
    </row>
    <row r="31" spans="1:7" s="131" customFormat="1" ht="16.5" x14ac:dyDescent="0.3">
      <c r="A31" s="264"/>
      <c r="B31" s="159" t="s">
        <v>47</v>
      </c>
      <c r="C31" s="159"/>
      <c r="D31" s="140"/>
      <c r="E31" s="135"/>
      <c r="F31" s="319"/>
      <c r="G31" s="366"/>
    </row>
    <row r="32" spans="1:7" ht="16.5" x14ac:dyDescent="0.25">
      <c r="A32" s="373"/>
      <c r="B32" s="374"/>
      <c r="C32" s="375"/>
      <c r="D32" s="376"/>
      <c r="E32" s="376"/>
      <c r="F32" s="377"/>
      <c r="G32" s="377"/>
    </row>
  </sheetData>
  <mergeCells count="19">
    <mergeCell ref="A30:F30"/>
    <mergeCell ref="B23:F23"/>
    <mergeCell ref="B17:F17"/>
    <mergeCell ref="B7:F7"/>
    <mergeCell ref="B8:G8"/>
    <mergeCell ref="B10:G10"/>
    <mergeCell ref="B18:G18"/>
    <mergeCell ref="B24:G24"/>
    <mergeCell ref="B29:F29"/>
    <mergeCell ref="A1:G1"/>
    <mergeCell ref="A2:G2"/>
    <mergeCell ref="A3:G3"/>
    <mergeCell ref="A4:A5"/>
    <mergeCell ref="B4:B5"/>
    <mergeCell ref="C4:C5"/>
    <mergeCell ref="D4:D5"/>
    <mergeCell ref="E4:E5"/>
    <mergeCell ref="F4:F5"/>
    <mergeCell ref="G4:G5"/>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00B0F0"/>
  </sheetPr>
  <dimension ref="A1:F25"/>
  <sheetViews>
    <sheetView topLeftCell="A4" zoomScaleNormal="100" zoomScaleSheetLayoutView="80" workbookViewId="0">
      <selection activeCell="D24" sqref="D24"/>
    </sheetView>
  </sheetViews>
  <sheetFormatPr baseColWidth="10" defaultColWidth="9.140625" defaultRowHeight="15" x14ac:dyDescent="0.25"/>
  <cols>
    <col min="1" max="1" width="10.5703125" customWidth="1"/>
    <col min="2" max="2" width="45.140625" customWidth="1"/>
    <col min="3" max="3" width="10.7109375" customWidth="1"/>
    <col min="4" max="4" width="10.42578125" customWidth="1"/>
    <col min="5" max="5" width="25.85546875" customWidth="1"/>
    <col min="6" max="6" width="28.85546875" customWidth="1"/>
    <col min="11" max="11" width="10.42578125" bestFit="1" customWidth="1"/>
  </cols>
  <sheetData>
    <row r="1" spans="1:6" s="103" customFormat="1" ht="28.5" customHeight="1" x14ac:dyDescent="0.25">
      <c r="A1" s="796" t="s">
        <v>518</v>
      </c>
      <c r="B1" s="796"/>
      <c r="C1" s="796"/>
      <c r="D1" s="796"/>
      <c r="E1" s="796"/>
      <c r="F1" s="796"/>
    </row>
    <row r="2" spans="1:6" ht="22.5" customHeight="1" x14ac:dyDescent="0.25">
      <c r="A2" s="797" t="s">
        <v>233</v>
      </c>
      <c r="B2" s="797"/>
      <c r="C2" s="797"/>
      <c r="D2" s="797"/>
      <c r="E2" s="797"/>
      <c r="F2" s="797"/>
    </row>
    <row r="3" spans="1:6" ht="24" customHeight="1" thickBot="1" x14ac:dyDescent="0.3">
      <c r="A3" s="798" t="s">
        <v>1655</v>
      </c>
      <c r="B3" s="798"/>
      <c r="C3" s="798"/>
      <c r="D3" s="798"/>
      <c r="E3" s="798"/>
      <c r="F3" s="798"/>
    </row>
    <row r="4" spans="1:6" ht="23.25" customHeight="1" thickTop="1" x14ac:dyDescent="0.25">
      <c r="A4" s="804" t="s">
        <v>57</v>
      </c>
      <c r="B4" s="803" t="s">
        <v>0</v>
      </c>
      <c r="C4" s="801" t="s">
        <v>1</v>
      </c>
      <c r="D4" s="801" t="s">
        <v>2</v>
      </c>
      <c r="E4" s="799" t="s">
        <v>280</v>
      </c>
      <c r="F4" s="800"/>
    </row>
    <row r="5" spans="1:6" ht="23.25" customHeight="1" x14ac:dyDescent="0.25">
      <c r="A5" s="804"/>
      <c r="B5" s="803"/>
      <c r="C5" s="802"/>
      <c r="D5" s="802"/>
      <c r="E5" s="784" t="s">
        <v>1653</v>
      </c>
      <c r="F5" s="785" t="s">
        <v>1654</v>
      </c>
    </row>
    <row r="6" spans="1:6" ht="16.5" x14ac:dyDescent="0.3">
      <c r="A6" s="126"/>
      <c r="B6" s="127"/>
      <c r="C6" s="128"/>
      <c r="D6" s="126"/>
      <c r="E6" s="129"/>
      <c r="F6" s="214"/>
    </row>
    <row r="7" spans="1:6" ht="32.25" x14ac:dyDescent="0.3">
      <c r="A7" s="126" t="s">
        <v>63</v>
      </c>
      <c r="B7" s="7" t="s">
        <v>227</v>
      </c>
      <c r="C7" s="6" t="s">
        <v>4</v>
      </c>
      <c r="D7" s="6">
        <v>1</v>
      </c>
      <c r="E7" s="4"/>
      <c r="F7" s="215"/>
    </row>
    <row r="8" spans="1:6" ht="16.5" x14ac:dyDescent="0.3">
      <c r="A8" s="126" t="s">
        <v>64</v>
      </c>
      <c r="B8" s="7" t="s">
        <v>5</v>
      </c>
      <c r="C8" s="6" t="s">
        <v>4</v>
      </c>
      <c r="D8" s="6">
        <v>1</v>
      </c>
      <c r="E8" s="4"/>
      <c r="F8" s="214"/>
    </row>
    <row r="9" spans="1:6" ht="16.5" x14ac:dyDescent="0.3">
      <c r="A9" s="126" t="s">
        <v>65</v>
      </c>
      <c r="B9" s="7" t="s">
        <v>6</v>
      </c>
      <c r="C9" s="6" t="s">
        <v>7</v>
      </c>
      <c r="D9" s="6">
        <v>130</v>
      </c>
      <c r="E9" s="4"/>
      <c r="F9" s="215"/>
    </row>
    <row r="10" spans="1:6" ht="16.5" x14ac:dyDescent="0.3">
      <c r="A10" s="126" t="s">
        <v>66</v>
      </c>
      <c r="B10" s="7" t="s">
        <v>8</v>
      </c>
      <c r="C10" s="6" t="s">
        <v>9</v>
      </c>
      <c r="D10" s="6">
        <v>2</v>
      </c>
      <c r="E10" s="4"/>
      <c r="F10" s="215"/>
    </row>
    <row r="11" spans="1:6" ht="32.25" x14ac:dyDescent="0.3">
      <c r="A11" s="126" t="s">
        <v>67</v>
      </c>
      <c r="B11" s="786" t="s">
        <v>1652</v>
      </c>
      <c r="C11" s="6"/>
      <c r="D11" s="6"/>
      <c r="E11" s="4"/>
      <c r="F11" s="215"/>
    </row>
    <row r="12" spans="1:6" ht="16.5" x14ac:dyDescent="0.3">
      <c r="A12" s="126" t="s">
        <v>1649</v>
      </c>
      <c r="B12" s="786" t="s">
        <v>1659</v>
      </c>
      <c r="C12" s="6" t="s">
        <v>228</v>
      </c>
      <c r="D12" s="6">
        <v>1</v>
      </c>
      <c r="E12" s="4"/>
      <c r="F12" s="215"/>
    </row>
    <row r="13" spans="1:6" ht="16.5" x14ac:dyDescent="0.3">
      <c r="A13" s="126" t="s">
        <v>1650</v>
      </c>
      <c r="B13" s="786" t="s">
        <v>1660</v>
      </c>
      <c r="C13" s="6" t="s">
        <v>228</v>
      </c>
      <c r="D13" s="6">
        <v>1</v>
      </c>
      <c r="E13" s="4"/>
      <c r="F13" s="215"/>
    </row>
    <row r="14" spans="1:6" ht="31.5" x14ac:dyDescent="0.25">
      <c r="A14" s="126" t="s">
        <v>1662</v>
      </c>
      <c r="B14" s="787" t="s">
        <v>1661</v>
      </c>
      <c r="C14" s="6" t="s">
        <v>228</v>
      </c>
      <c r="D14" s="6">
        <v>1</v>
      </c>
      <c r="E14" s="57"/>
      <c r="F14" s="746"/>
    </row>
    <row r="15" spans="1:6" ht="16.5" x14ac:dyDescent="0.3">
      <c r="A15" s="126" t="s">
        <v>68</v>
      </c>
      <c r="B15" s="7" t="s">
        <v>229</v>
      </c>
      <c r="C15" s="6" t="s">
        <v>228</v>
      </c>
      <c r="D15" s="6">
        <v>1</v>
      </c>
      <c r="E15" s="4"/>
      <c r="F15" s="216"/>
    </row>
    <row r="16" spans="1:6" ht="32.25" x14ac:dyDescent="0.3">
      <c r="A16" s="126" t="s">
        <v>69</v>
      </c>
      <c r="B16" s="7" t="s">
        <v>850</v>
      </c>
      <c r="C16" s="6"/>
      <c r="D16" s="6"/>
      <c r="E16" s="4"/>
      <c r="F16" s="215"/>
    </row>
    <row r="17" spans="1:6" ht="48" x14ac:dyDescent="0.3">
      <c r="A17" s="126" t="s">
        <v>73</v>
      </c>
      <c r="B17" s="7" t="s">
        <v>230</v>
      </c>
      <c r="C17" s="6" t="s">
        <v>4</v>
      </c>
      <c r="D17" s="6">
        <v>1</v>
      </c>
      <c r="E17" s="57"/>
      <c r="F17" s="215"/>
    </row>
    <row r="18" spans="1:6" ht="16.5" x14ac:dyDescent="0.3">
      <c r="A18" s="126" t="s">
        <v>74</v>
      </c>
      <c r="B18" s="7" t="s">
        <v>231</v>
      </c>
      <c r="C18" s="6" t="s">
        <v>4</v>
      </c>
      <c r="D18" s="6">
        <v>1</v>
      </c>
      <c r="E18" s="4"/>
      <c r="F18" s="215"/>
    </row>
    <row r="19" spans="1:6" ht="47.25" x14ac:dyDescent="0.3">
      <c r="A19" s="126" t="s">
        <v>75</v>
      </c>
      <c r="B19" s="788" t="s">
        <v>950</v>
      </c>
      <c r="C19" s="6" t="s">
        <v>4</v>
      </c>
      <c r="D19" s="6">
        <v>1</v>
      </c>
      <c r="E19" s="4"/>
      <c r="F19" s="215"/>
    </row>
    <row r="20" spans="1:6" ht="34.5" customHeight="1" x14ac:dyDescent="0.3">
      <c r="A20" s="126" t="s">
        <v>76</v>
      </c>
      <c r="B20" s="788" t="s">
        <v>968</v>
      </c>
      <c r="C20" s="6" t="s">
        <v>10</v>
      </c>
      <c r="D20" s="6">
        <v>1</v>
      </c>
      <c r="E20" s="4"/>
      <c r="F20" s="215"/>
    </row>
    <row r="21" spans="1:6" ht="48" x14ac:dyDescent="0.3">
      <c r="A21" s="126" t="s">
        <v>72</v>
      </c>
      <c r="B21" s="7" t="s">
        <v>949</v>
      </c>
      <c r="C21" s="6" t="s">
        <v>10</v>
      </c>
      <c r="D21" s="6">
        <v>1</v>
      </c>
      <c r="E21" s="57"/>
      <c r="F21" s="215"/>
    </row>
    <row r="22" spans="1:6" ht="32.25" x14ac:dyDescent="0.3">
      <c r="A22" s="126" t="s">
        <v>71</v>
      </c>
      <c r="B22" s="786" t="s">
        <v>232</v>
      </c>
      <c r="C22" s="6" t="s">
        <v>4</v>
      </c>
      <c r="D22" s="6">
        <v>1</v>
      </c>
      <c r="E22" s="57"/>
      <c r="F22" s="215"/>
    </row>
    <row r="23" spans="1:6" ht="31.5" x14ac:dyDescent="0.25">
      <c r="A23" s="126" t="s">
        <v>70</v>
      </c>
      <c r="B23" s="7" t="s">
        <v>1663</v>
      </c>
      <c r="C23" s="6" t="s">
        <v>10</v>
      </c>
      <c r="D23" s="6">
        <v>1</v>
      </c>
      <c r="E23" s="57"/>
      <c r="F23" s="587"/>
    </row>
    <row r="24" spans="1:6" ht="16.5" x14ac:dyDescent="0.3">
      <c r="A24" s="126" t="s">
        <v>77</v>
      </c>
      <c r="B24" s="7" t="s">
        <v>11</v>
      </c>
      <c r="C24" s="6" t="s">
        <v>10</v>
      </c>
      <c r="D24" s="6">
        <v>1</v>
      </c>
      <c r="E24" s="57"/>
      <c r="F24" s="215"/>
    </row>
    <row r="25" spans="1:6" ht="16.5" x14ac:dyDescent="0.3">
      <c r="A25" s="789"/>
      <c r="B25" s="790" t="s">
        <v>12</v>
      </c>
      <c r="C25" s="9"/>
      <c r="D25" s="10"/>
      <c r="E25" s="11"/>
      <c r="F25" s="220"/>
    </row>
  </sheetData>
  <mergeCells count="8">
    <mergeCell ref="A1:F1"/>
    <mergeCell ref="A2:F2"/>
    <mergeCell ref="A3:F3"/>
    <mergeCell ref="E4:F4"/>
    <mergeCell ref="D4:D5"/>
    <mergeCell ref="C4:C5"/>
    <mergeCell ref="B4:B5"/>
    <mergeCell ref="A4:A5"/>
  </mergeCells>
  <phoneticPr fontId="41" type="noConversion"/>
  <pageMargins left="0.7" right="0.7" top="0.75" bottom="0.75" header="0.3" footer="0.3"/>
  <pageSetup paperSize="9" scale="69" orientation="portrait"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rgb="FF00B0F0"/>
  </sheetPr>
  <dimension ref="A1:F31"/>
  <sheetViews>
    <sheetView zoomScale="90" zoomScaleNormal="90" workbookViewId="0">
      <selection activeCell="B24" sqref="B24:E24"/>
    </sheetView>
  </sheetViews>
  <sheetFormatPr baseColWidth="10" defaultRowHeight="15" x14ac:dyDescent="0.25"/>
  <cols>
    <col min="1" max="1" width="16.42578125" customWidth="1"/>
    <col min="2" max="2" width="65.140625" customWidth="1"/>
    <col min="3" max="3" width="11" customWidth="1"/>
    <col min="4" max="4" width="9.85546875" customWidth="1"/>
    <col min="5" max="5" width="21.5703125" customWidth="1"/>
    <col min="6" max="6" width="25.5703125" customWidth="1"/>
  </cols>
  <sheetData>
    <row r="1" spans="1:6" ht="17.25" x14ac:dyDescent="0.25">
      <c r="A1" s="812" t="s">
        <v>384</v>
      </c>
      <c r="B1" s="812"/>
      <c r="C1" s="812"/>
      <c r="D1" s="812"/>
      <c r="E1" s="812"/>
      <c r="F1" s="812"/>
    </row>
    <row r="2" spans="1:6" ht="17.25" x14ac:dyDescent="0.25">
      <c r="A2" s="842" t="s">
        <v>301</v>
      </c>
      <c r="B2" s="842"/>
      <c r="C2" s="842"/>
      <c r="D2" s="842"/>
      <c r="E2" s="842"/>
      <c r="F2" s="842"/>
    </row>
    <row r="3" spans="1:6" ht="18" thickBot="1" x14ac:dyDescent="0.3">
      <c r="A3" s="842" t="s">
        <v>1655</v>
      </c>
      <c r="B3" s="842"/>
      <c r="C3" s="842"/>
      <c r="D3" s="842"/>
      <c r="E3" s="842"/>
      <c r="F3" s="842"/>
    </row>
    <row r="4" spans="1:6" ht="15.75" thickTop="1" x14ac:dyDescent="0.25">
      <c r="A4" s="973" t="s">
        <v>57</v>
      </c>
      <c r="B4" s="947" t="s">
        <v>0</v>
      </c>
      <c r="C4" s="849" t="s">
        <v>102</v>
      </c>
      <c r="D4" s="947" t="s">
        <v>9</v>
      </c>
      <c r="E4" s="976" t="s">
        <v>280</v>
      </c>
      <c r="F4" s="977"/>
    </row>
    <row r="5" spans="1:6" x14ac:dyDescent="0.25">
      <c r="A5" s="974"/>
      <c r="B5" s="980"/>
      <c r="C5" s="981"/>
      <c r="D5" s="980"/>
      <c r="E5" s="978"/>
      <c r="F5" s="979"/>
    </row>
    <row r="6" spans="1:6" ht="26.45" customHeight="1" x14ac:dyDescent="0.25">
      <c r="A6" s="975"/>
      <c r="B6" s="948"/>
      <c r="C6" s="850"/>
      <c r="D6" s="948"/>
      <c r="E6" s="762" t="s">
        <v>1657</v>
      </c>
      <c r="F6" s="764" t="s">
        <v>1654</v>
      </c>
    </row>
    <row r="7" spans="1:6" ht="16.5" x14ac:dyDescent="0.25">
      <c r="A7" s="265"/>
      <c r="B7" s="756" t="s">
        <v>119</v>
      </c>
      <c r="C7" s="756"/>
      <c r="D7" s="756"/>
      <c r="E7" s="756"/>
      <c r="F7" s="260"/>
    </row>
    <row r="8" spans="1:6" ht="16.5" x14ac:dyDescent="0.25">
      <c r="A8" s="265"/>
      <c r="B8" s="944" t="s">
        <v>104</v>
      </c>
      <c r="C8" s="944"/>
      <c r="D8" s="944"/>
      <c r="E8" s="944"/>
      <c r="F8" s="260"/>
    </row>
    <row r="9" spans="1:6" ht="16.5" x14ac:dyDescent="0.25">
      <c r="A9" s="265"/>
      <c r="B9" s="970" t="s">
        <v>344</v>
      </c>
      <c r="C9" s="971"/>
      <c r="D9" s="971"/>
      <c r="E9" s="971"/>
      <c r="F9" s="972"/>
    </row>
    <row r="10" spans="1:6" ht="16.5" x14ac:dyDescent="0.25">
      <c r="A10" s="221" t="s">
        <v>302</v>
      </c>
      <c r="B10" s="757" t="s">
        <v>120</v>
      </c>
      <c r="C10" s="757"/>
      <c r="D10" s="756"/>
      <c r="E10" s="756"/>
      <c r="F10" s="260"/>
    </row>
    <row r="11" spans="1:6" ht="16.5" x14ac:dyDescent="0.25">
      <c r="A11" s="264"/>
      <c r="B11" s="935" t="s">
        <v>50</v>
      </c>
      <c r="C11" s="935"/>
      <c r="D11" s="935"/>
      <c r="E11" s="935"/>
      <c r="F11" s="936"/>
    </row>
    <row r="12" spans="1:6" ht="16.5" x14ac:dyDescent="0.25">
      <c r="A12" s="326" t="s">
        <v>303</v>
      </c>
      <c r="B12" s="160" t="s">
        <v>122</v>
      </c>
      <c r="C12" s="160"/>
      <c r="D12" s="148"/>
      <c r="E12" s="161"/>
      <c r="F12" s="266"/>
    </row>
    <row r="13" spans="1:6" ht="42.75" x14ac:dyDescent="0.25">
      <c r="A13" s="264" t="s">
        <v>304</v>
      </c>
      <c r="B13" s="39" t="s">
        <v>867</v>
      </c>
      <c r="C13" s="133" t="s">
        <v>541</v>
      </c>
      <c r="D13" s="148" t="s">
        <v>9</v>
      </c>
      <c r="E13" s="149"/>
      <c r="F13" s="261"/>
    </row>
    <row r="14" spans="1:6" ht="16.5" x14ac:dyDescent="0.25">
      <c r="A14" s="326" t="s">
        <v>305</v>
      </c>
      <c r="B14" s="160" t="s">
        <v>306</v>
      </c>
      <c r="C14" s="160"/>
      <c r="D14" s="148"/>
      <c r="E14" s="161"/>
      <c r="F14" s="261"/>
    </row>
    <row r="15" spans="1:6" ht="82.5" x14ac:dyDescent="0.25">
      <c r="A15" s="264" t="s">
        <v>307</v>
      </c>
      <c r="B15" s="134" t="s">
        <v>438</v>
      </c>
      <c r="C15" s="133" t="s">
        <v>439</v>
      </c>
      <c r="D15" s="148" t="s">
        <v>9</v>
      </c>
      <c r="E15" s="149"/>
      <c r="F15" s="261"/>
    </row>
    <row r="16" spans="1:6" ht="16.5" x14ac:dyDescent="0.25">
      <c r="A16" s="326" t="s">
        <v>308</v>
      </c>
      <c r="B16" s="160" t="s">
        <v>440</v>
      </c>
      <c r="C16" s="133"/>
      <c r="D16" s="148"/>
      <c r="E16" s="149"/>
      <c r="F16" s="261"/>
    </row>
    <row r="17" spans="1:6" ht="82.5" x14ac:dyDescent="0.25">
      <c r="A17" s="264" t="s">
        <v>309</v>
      </c>
      <c r="B17" s="134" t="s">
        <v>441</v>
      </c>
      <c r="C17" s="133" t="s">
        <v>542</v>
      </c>
      <c r="D17" s="148" t="s">
        <v>9</v>
      </c>
      <c r="E17" s="149"/>
      <c r="F17" s="261"/>
    </row>
    <row r="18" spans="1:6" ht="16.5" x14ac:dyDescent="0.25">
      <c r="A18" s="264"/>
      <c r="B18" s="932" t="s">
        <v>59</v>
      </c>
      <c r="C18" s="933"/>
      <c r="D18" s="933"/>
      <c r="E18" s="934"/>
      <c r="F18" s="262"/>
    </row>
    <row r="19" spans="1:6" ht="16.5" x14ac:dyDescent="0.25">
      <c r="A19" s="264"/>
      <c r="B19" s="935" t="s">
        <v>53</v>
      </c>
      <c r="C19" s="935"/>
      <c r="D19" s="935"/>
      <c r="E19" s="935"/>
      <c r="F19" s="936"/>
    </row>
    <row r="20" spans="1:6" ht="16.5" x14ac:dyDescent="0.25">
      <c r="A20" s="326" t="s">
        <v>310</v>
      </c>
      <c r="B20" s="160" t="s">
        <v>634</v>
      </c>
      <c r="C20" s="160"/>
      <c r="D20" s="148"/>
      <c r="E20" s="161"/>
      <c r="F20" s="261"/>
    </row>
    <row r="21" spans="1:6" ht="82.5" x14ac:dyDescent="0.25">
      <c r="A21" s="264" t="s">
        <v>311</v>
      </c>
      <c r="B21" s="134" t="s">
        <v>442</v>
      </c>
      <c r="C21" s="133" t="s">
        <v>439</v>
      </c>
      <c r="D21" s="148" t="s">
        <v>9</v>
      </c>
      <c r="E21" s="149"/>
      <c r="F21" s="261"/>
    </row>
    <row r="22" spans="1:6" ht="16.5" x14ac:dyDescent="0.25">
      <c r="A22" s="326" t="s">
        <v>303</v>
      </c>
      <c r="B22" s="160" t="s">
        <v>122</v>
      </c>
      <c r="C22" s="160"/>
      <c r="D22" s="148"/>
      <c r="E22" s="161"/>
      <c r="F22" s="266"/>
    </row>
    <row r="23" spans="1:6" ht="42.75" x14ac:dyDescent="0.25">
      <c r="A23" s="264" t="s">
        <v>304</v>
      </c>
      <c r="B23" s="39" t="s">
        <v>437</v>
      </c>
      <c r="C23" s="133" t="s">
        <v>541</v>
      </c>
      <c r="D23" s="148" t="s">
        <v>9</v>
      </c>
      <c r="E23" s="149"/>
      <c r="F23" s="261"/>
    </row>
    <row r="24" spans="1:6" ht="16.5" x14ac:dyDescent="0.25">
      <c r="A24" s="264"/>
      <c r="B24" s="932" t="s">
        <v>520</v>
      </c>
      <c r="C24" s="933"/>
      <c r="D24" s="933"/>
      <c r="E24" s="934"/>
      <c r="F24" s="262"/>
    </row>
    <row r="25" spans="1:6" ht="16.5" x14ac:dyDescent="0.25">
      <c r="A25" s="264"/>
      <c r="B25" s="935" t="s">
        <v>380</v>
      </c>
      <c r="C25" s="935"/>
      <c r="D25" s="935"/>
      <c r="E25" s="935"/>
      <c r="F25" s="936"/>
    </row>
    <row r="26" spans="1:6" ht="16.5" x14ac:dyDescent="0.25">
      <c r="A26" s="326" t="s">
        <v>312</v>
      </c>
      <c r="B26" s="160" t="s">
        <v>634</v>
      </c>
      <c r="C26" s="160"/>
      <c r="D26" s="148"/>
      <c r="E26" s="161"/>
      <c r="F26" s="261"/>
    </row>
    <row r="27" spans="1:6" ht="82.5" x14ac:dyDescent="0.25">
      <c r="A27" s="264" t="s">
        <v>313</v>
      </c>
      <c r="B27" s="134" t="s">
        <v>442</v>
      </c>
      <c r="C27" s="133" t="s">
        <v>439</v>
      </c>
      <c r="D27" s="148" t="s">
        <v>9</v>
      </c>
      <c r="E27" s="149"/>
      <c r="F27" s="261"/>
    </row>
    <row r="28" spans="1:6" ht="16.5" x14ac:dyDescent="0.25">
      <c r="A28" s="326" t="s">
        <v>303</v>
      </c>
      <c r="B28" s="160" t="s">
        <v>122</v>
      </c>
      <c r="C28" s="160"/>
      <c r="D28" s="148"/>
      <c r="E28" s="161"/>
      <c r="F28" s="266"/>
    </row>
    <row r="29" spans="1:6" ht="42.75" x14ac:dyDescent="0.25">
      <c r="A29" s="264" t="s">
        <v>304</v>
      </c>
      <c r="B29" s="39" t="s">
        <v>437</v>
      </c>
      <c r="C29" s="133" t="s">
        <v>541</v>
      </c>
      <c r="D29" s="148" t="s">
        <v>9</v>
      </c>
      <c r="E29" s="149"/>
      <c r="F29" s="261"/>
    </row>
    <row r="30" spans="1:6" ht="16.5" x14ac:dyDescent="0.25">
      <c r="A30" s="264"/>
      <c r="B30" s="932" t="s">
        <v>392</v>
      </c>
      <c r="C30" s="933"/>
      <c r="D30" s="933"/>
      <c r="E30" s="934"/>
      <c r="F30" s="262"/>
    </row>
    <row r="31" spans="1:6" ht="16.5" x14ac:dyDescent="0.25">
      <c r="A31" s="373"/>
      <c r="B31" s="374"/>
      <c r="C31" s="375"/>
      <c r="D31" s="376"/>
      <c r="E31" s="377"/>
      <c r="F31" s="377"/>
    </row>
  </sheetData>
  <mergeCells count="16">
    <mergeCell ref="B9:F9"/>
    <mergeCell ref="B11:F11"/>
    <mergeCell ref="B18:E18"/>
    <mergeCell ref="B25:F25"/>
    <mergeCell ref="B30:E30"/>
    <mergeCell ref="B19:F19"/>
    <mergeCell ref="B24:E24"/>
    <mergeCell ref="A1:F1"/>
    <mergeCell ref="A2:F2"/>
    <mergeCell ref="A3:F3"/>
    <mergeCell ref="A4:A6"/>
    <mergeCell ref="B8:E8"/>
    <mergeCell ref="E4:F5"/>
    <mergeCell ref="D4:D6"/>
    <mergeCell ref="C4:C6"/>
    <mergeCell ref="B4:B6"/>
  </mergeCell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rgb="FF92D050"/>
  </sheetPr>
  <dimension ref="A2:F29"/>
  <sheetViews>
    <sheetView zoomScaleNormal="100" workbookViewId="0">
      <selection activeCell="J17" sqref="J17"/>
    </sheetView>
  </sheetViews>
  <sheetFormatPr baseColWidth="10" defaultColWidth="11.42578125" defaultRowHeight="16.5" x14ac:dyDescent="0.3"/>
  <cols>
    <col min="1" max="1" width="16.42578125" style="162" customWidth="1"/>
    <col min="2" max="2" width="65.140625" style="131" customWidth="1"/>
    <col min="3" max="3" width="9.85546875" style="131" customWidth="1"/>
    <col min="4" max="4" width="10.85546875" style="131" customWidth="1"/>
    <col min="5" max="5" width="11.140625" style="131" customWidth="1"/>
    <col min="6" max="6" width="25.5703125" style="131" customWidth="1"/>
    <col min="7" max="16384" width="11.42578125" style="131"/>
  </cols>
  <sheetData>
    <row r="2" spans="1:6" ht="17.25" customHeight="1" x14ac:dyDescent="0.3">
      <c r="A2" s="812" t="str">
        <f>'Chap 1 CDQ'!A1:F1</f>
        <v>PROJET DE CONSTRUCTION DU SIEGE L'AUTORITE DE REGULATION DE L'ELECTRICITE DU BENIN (ARE)</v>
      </c>
      <c r="B2" s="812"/>
      <c r="C2" s="812"/>
      <c r="D2" s="812"/>
      <c r="E2" s="812"/>
      <c r="F2" s="812"/>
    </row>
    <row r="3" spans="1:6" ht="17.25" customHeight="1" x14ac:dyDescent="0.3">
      <c r="A3" s="842" t="s">
        <v>314</v>
      </c>
      <c r="B3" s="842"/>
      <c r="C3" s="842"/>
      <c r="D3" s="842"/>
      <c r="E3" s="842"/>
      <c r="F3" s="842"/>
    </row>
    <row r="4" spans="1:6" ht="17.25" customHeight="1" thickBot="1" x14ac:dyDescent="0.35">
      <c r="A4" s="842" t="s">
        <v>235</v>
      </c>
      <c r="B4" s="842"/>
      <c r="C4" s="842"/>
      <c r="D4" s="842"/>
      <c r="E4" s="842"/>
      <c r="F4" s="842"/>
    </row>
    <row r="5" spans="1:6" ht="17.25" thickTop="1" x14ac:dyDescent="0.3">
      <c r="A5" s="959" t="s">
        <v>57</v>
      </c>
      <c r="B5" s="961" t="s">
        <v>0</v>
      </c>
      <c r="C5" s="961" t="s">
        <v>9</v>
      </c>
      <c r="D5" s="961" t="s">
        <v>16</v>
      </c>
      <c r="E5" s="961" t="s">
        <v>48</v>
      </c>
      <c r="F5" s="965" t="s">
        <v>56</v>
      </c>
    </row>
    <row r="6" spans="1:6" x14ac:dyDescent="0.3">
      <c r="A6" s="960"/>
      <c r="B6" s="962"/>
      <c r="C6" s="962"/>
      <c r="D6" s="962"/>
      <c r="E6" s="962"/>
      <c r="F6" s="966"/>
    </row>
    <row r="7" spans="1:6" x14ac:dyDescent="0.3">
      <c r="A7" s="264"/>
      <c r="B7" s="985" t="s">
        <v>50</v>
      </c>
      <c r="C7" s="986"/>
      <c r="D7" s="986"/>
      <c r="E7" s="986"/>
      <c r="F7" s="987"/>
    </row>
    <row r="8" spans="1:6" x14ac:dyDescent="0.3">
      <c r="A8" s="326" t="s">
        <v>315</v>
      </c>
      <c r="B8" s="160" t="s">
        <v>865</v>
      </c>
      <c r="C8" s="148"/>
      <c r="D8" s="148"/>
      <c r="E8" s="161"/>
      <c r="F8" s="266"/>
    </row>
    <row r="9" spans="1:6" x14ac:dyDescent="0.3">
      <c r="A9" s="264" t="s">
        <v>316</v>
      </c>
      <c r="B9" s="134" t="s">
        <v>872</v>
      </c>
      <c r="C9" s="148" t="s">
        <v>27</v>
      </c>
      <c r="D9" s="148">
        <v>213.58</v>
      </c>
      <c r="E9" s="149"/>
      <c r="F9" s="261"/>
    </row>
    <row r="10" spans="1:6" x14ac:dyDescent="0.3">
      <c r="A10" s="264"/>
      <c r="B10" s="134" t="s">
        <v>942</v>
      </c>
      <c r="C10" s="148" t="s">
        <v>27</v>
      </c>
      <c r="D10" s="148">
        <v>147.76</v>
      </c>
      <c r="E10" s="149"/>
      <c r="F10" s="261"/>
    </row>
    <row r="11" spans="1:6" x14ac:dyDescent="0.3">
      <c r="A11" s="264"/>
      <c r="B11" s="134" t="s">
        <v>868</v>
      </c>
      <c r="C11" s="148" t="s">
        <v>27</v>
      </c>
      <c r="D11" s="148">
        <v>8</v>
      </c>
      <c r="E11" s="149"/>
      <c r="F11" s="261"/>
    </row>
    <row r="12" spans="1:6" ht="33" x14ac:dyDescent="0.3">
      <c r="A12" s="264"/>
      <c r="B12" s="134" t="s">
        <v>943</v>
      </c>
      <c r="C12" s="148" t="s">
        <v>27</v>
      </c>
      <c r="D12" s="148">
        <v>0</v>
      </c>
      <c r="E12" s="149"/>
      <c r="F12" s="261"/>
    </row>
    <row r="13" spans="1:6" x14ac:dyDescent="0.3">
      <c r="A13" s="264"/>
      <c r="B13" s="982"/>
      <c r="C13" s="983"/>
      <c r="D13" s="983"/>
      <c r="E13" s="983"/>
      <c r="F13" s="984"/>
    </row>
    <row r="14" spans="1:6" x14ac:dyDescent="0.3">
      <c r="A14" s="264"/>
      <c r="B14" s="985" t="s">
        <v>53</v>
      </c>
      <c r="C14" s="986"/>
      <c r="D14" s="986"/>
      <c r="E14" s="986"/>
      <c r="F14" s="987"/>
    </row>
    <row r="15" spans="1:6" x14ac:dyDescent="0.3">
      <c r="A15" s="326" t="s">
        <v>317</v>
      </c>
      <c r="B15" s="160" t="s">
        <v>866</v>
      </c>
      <c r="C15" s="148"/>
      <c r="D15" s="148"/>
      <c r="E15" s="161"/>
      <c r="F15" s="266"/>
    </row>
    <row r="16" spans="1:6" x14ac:dyDescent="0.3">
      <c r="A16" s="264" t="s">
        <v>316</v>
      </c>
      <c r="B16" s="134" t="s">
        <v>864</v>
      </c>
      <c r="C16" s="148" t="s">
        <v>27</v>
      </c>
      <c r="D16" s="148">
        <v>350.62200000000001</v>
      </c>
      <c r="E16" s="149"/>
      <c r="F16" s="261"/>
    </row>
    <row r="17" spans="1:6" x14ac:dyDescent="0.3">
      <c r="A17" s="264"/>
      <c r="B17" s="134" t="s">
        <v>942</v>
      </c>
      <c r="C17" s="148" t="s">
        <v>27</v>
      </c>
      <c r="D17" s="148">
        <v>197.1</v>
      </c>
      <c r="E17" s="149"/>
      <c r="F17" s="261"/>
    </row>
    <row r="18" spans="1:6" ht="33" x14ac:dyDescent="0.3">
      <c r="A18" s="264"/>
      <c r="B18" s="134" t="s">
        <v>943</v>
      </c>
      <c r="C18" s="148" t="s">
        <v>27</v>
      </c>
      <c r="D18" s="148">
        <v>0</v>
      </c>
      <c r="E18" s="149"/>
      <c r="F18" s="261"/>
    </row>
    <row r="19" spans="1:6" x14ac:dyDescent="0.3">
      <c r="A19" s="264"/>
      <c r="B19" s="982"/>
      <c r="C19" s="983"/>
      <c r="D19" s="983"/>
      <c r="E19" s="983"/>
      <c r="F19" s="984"/>
    </row>
    <row r="20" spans="1:6" x14ac:dyDescent="0.3">
      <c r="A20" s="264"/>
      <c r="B20" s="985" t="s">
        <v>380</v>
      </c>
      <c r="C20" s="986"/>
      <c r="D20" s="986"/>
      <c r="E20" s="986"/>
      <c r="F20" s="987"/>
    </row>
    <row r="21" spans="1:6" x14ac:dyDescent="0.3">
      <c r="A21" s="326" t="s">
        <v>317</v>
      </c>
      <c r="B21" s="160" t="s">
        <v>865</v>
      </c>
      <c r="C21" s="148"/>
      <c r="D21" s="148"/>
      <c r="E21" s="161"/>
      <c r="F21" s="266"/>
    </row>
    <row r="22" spans="1:6" x14ac:dyDescent="0.3">
      <c r="A22" s="264" t="s">
        <v>316</v>
      </c>
      <c r="B22" s="134" t="s">
        <v>864</v>
      </c>
      <c r="C22" s="148" t="s">
        <v>27</v>
      </c>
      <c r="D22" s="148">
        <v>265.5</v>
      </c>
      <c r="E22" s="149"/>
      <c r="F22" s="261"/>
    </row>
    <row r="23" spans="1:6" x14ac:dyDescent="0.3">
      <c r="A23" s="264"/>
      <c r="B23" s="134" t="s">
        <v>942</v>
      </c>
      <c r="C23" s="148" t="s">
        <v>27</v>
      </c>
      <c r="D23" s="148">
        <v>210.43</v>
      </c>
      <c r="E23" s="149"/>
      <c r="F23" s="261"/>
    </row>
    <row r="24" spans="1:6" x14ac:dyDescent="0.3">
      <c r="A24" s="264"/>
      <c r="B24" s="134" t="s">
        <v>948</v>
      </c>
      <c r="C24" s="148" t="s">
        <v>27</v>
      </c>
      <c r="D24" s="148">
        <v>76.099999999999994</v>
      </c>
      <c r="E24" s="149"/>
      <c r="F24" s="261"/>
    </row>
    <row r="25" spans="1:6" x14ac:dyDescent="0.3">
      <c r="A25" s="264"/>
      <c r="B25" s="591"/>
      <c r="C25" s="592"/>
      <c r="D25" s="592"/>
      <c r="E25" s="593"/>
      <c r="F25" s="594"/>
    </row>
    <row r="26" spans="1:6" x14ac:dyDescent="0.3">
      <c r="A26" s="264"/>
      <c r="B26" s="982"/>
      <c r="C26" s="983"/>
      <c r="D26" s="983"/>
      <c r="E26" s="983"/>
      <c r="F26" s="984"/>
    </row>
    <row r="27" spans="1:6" ht="49.5" x14ac:dyDescent="0.3">
      <c r="A27" s="326" t="s">
        <v>317</v>
      </c>
      <c r="B27" s="160" t="s">
        <v>873</v>
      </c>
      <c r="C27" s="148" t="s">
        <v>96</v>
      </c>
      <c r="D27" s="148"/>
      <c r="E27" s="161"/>
      <c r="F27" s="261"/>
    </row>
    <row r="28" spans="1:6" x14ac:dyDescent="0.3">
      <c r="A28" s="264"/>
      <c r="B28" s="146"/>
      <c r="C28" s="148"/>
      <c r="D28" s="148"/>
      <c r="E28" s="149"/>
      <c r="F28" s="262"/>
    </row>
    <row r="29" spans="1:6" x14ac:dyDescent="0.3">
      <c r="A29" s="265"/>
      <c r="B29" s="153" t="s">
        <v>60</v>
      </c>
      <c r="C29" s="296"/>
      <c r="D29" s="297"/>
      <c r="E29" s="297"/>
      <c r="F29" s="262"/>
    </row>
  </sheetData>
  <mergeCells count="15">
    <mergeCell ref="B26:F26"/>
    <mergeCell ref="A2:F2"/>
    <mergeCell ref="A3:F3"/>
    <mergeCell ref="A4:F4"/>
    <mergeCell ref="A5:A6"/>
    <mergeCell ref="B5:B6"/>
    <mergeCell ref="C5:C6"/>
    <mergeCell ref="D5:D6"/>
    <mergeCell ref="E5:E6"/>
    <mergeCell ref="F5:F6"/>
    <mergeCell ref="B7:F7"/>
    <mergeCell ref="B13:F13"/>
    <mergeCell ref="B14:F14"/>
    <mergeCell ref="B19:F19"/>
    <mergeCell ref="B20:F20"/>
  </mergeCells>
  <phoneticPr fontId="41" type="noConversion"/>
  <pageMargins left="0.7" right="0.7" top="0.75" bottom="0.75" header="0.3" footer="0.3"/>
  <pageSetup paperSize="9" scale="62"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tabColor rgb="FF00B0F0"/>
  </sheetPr>
  <dimension ref="A2:E30"/>
  <sheetViews>
    <sheetView zoomScaleNormal="100" workbookViewId="0">
      <selection activeCell="D24" sqref="D24"/>
    </sheetView>
  </sheetViews>
  <sheetFormatPr baseColWidth="10" defaultColWidth="11.42578125" defaultRowHeight="16.5" x14ac:dyDescent="0.3"/>
  <cols>
    <col min="1" max="1" width="16.42578125" style="162" customWidth="1"/>
    <col min="2" max="2" width="65.140625" style="131" customWidth="1"/>
    <col min="3" max="3" width="9.85546875" style="131" customWidth="1"/>
    <col min="4" max="4" width="21.7109375" style="131" customWidth="1"/>
    <col min="5" max="5" width="25.5703125" style="131" customWidth="1"/>
    <col min="6" max="16384" width="11.42578125" style="131"/>
  </cols>
  <sheetData>
    <row r="2" spans="1:5" ht="17.25" customHeight="1" x14ac:dyDescent="0.3">
      <c r="A2" s="812" t="str">
        <f>'Chap 1 CDQ'!A1:F1</f>
        <v>PROJET DE CONSTRUCTION DU SIEGE L'AUTORITE DE REGULATION DE L'ELECTRICITE DU BENIN (ARE)</v>
      </c>
      <c r="B2" s="812"/>
      <c r="C2" s="812"/>
      <c r="D2" s="812"/>
      <c r="E2" s="812"/>
    </row>
    <row r="3" spans="1:5" ht="17.25" customHeight="1" x14ac:dyDescent="0.3">
      <c r="A3" s="842" t="s">
        <v>314</v>
      </c>
      <c r="B3" s="842"/>
      <c r="C3" s="842"/>
      <c r="D3" s="842"/>
      <c r="E3" s="842"/>
    </row>
    <row r="4" spans="1:5" ht="17.25" customHeight="1" x14ac:dyDescent="0.3">
      <c r="A4" s="842" t="s">
        <v>1655</v>
      </c>
      <c r="B4" s="842"/>
      <c r="C4" s="842"/>
      <c r="D4" s="842"/>
      <c r="E4" s="842"/>
    </row>
    <row r="5" spans="1:5" x14ac:dyDescent="0.3">
      <c r="A5" s="992" t="s">
        <v>57</v>
      </c>
      <c r="B5" s="991" t="s">
        <v>0</v>
      </c>
      <c r="C5" s="991" t="s">
        <v>9</v>
      </c>
      <c r="D5" s="988" t="s">
        <v>1658</v>
      </c>
      <c r="E5" s="989"/>
    </row>
    <row r="6" spans="1:5" x14ac:dyDescent="0.3">
      <c r="A6" s="993"/>
      <c r="B6" s="980"/>
      <c r="C6" s="980"/>
      <c r="D6" s="978"/>
      <c r="E6" s="990"/>
    </row>
    <row r="7" spans="1:5" ht="28.9" customHeight="1" x14ac:dyDescent="0.3">
      <c r="A7" s="994"/>
      <c r="B7" s="948"/>
      <c r="C7" s="948"/>
      <c r="D7" s="762" t="s">
        <v>1653</v>
      </c>
      <c r="E7" s="762" t="s">
        <v>1654</v>
      </c>
    </row>
    <row r="8" spans="1:5" x14ac:dyDescent="0.3">
      <c r="A8" s="264"/>
      <c r="B8" s="985" t="s">
        <v>50</v>
      </c>
      <c r="C8" s="986"/>
      <c r="D8" s="986"/>
      <c r="E8" s="987"/>
    </row>
    <row r="9" spans="1:5" x14ac:dyDescent="0.3">
      <c r="A9" s="326" t="s">
        <v>315</v>
      </c>
      <c r="B9" s="160" t="s">
        <v>865</v>
      </c>
      <c r="C9" s="148"/>
      <c r="D9" s="161"/>
      <c r="E9" s="266"/>
    </row>
    <row r="10" spans="1:5" x14ac:dyDescent="0.3">
      <c r="A10" s="264" t="s">
        <v>316</v>
      </c>
      <c r="B10" s="134" t="s">
        <v>872</v>
      </c>
      <c r="C10" s="148" t="s">
        <v>27</v>
      </c>
      <c r="D10" s="149"/>
      <c r="E10" s="261"/>
    </row>
    <row r="11" spans="1:5" x14ac:dyDescent="0.3">
      <c r="A11" s="264"/>
      <c r="B11" s="134" t="s">
        <v>942</v>
      </c>
      <c r="C11" s="148" t="s">
        <v>27</v>
      </c>
      <c r="D11" s="149"/>
      <c r="E11" s="261"/>
    </row>
    <row r="12" spans="1:5" x14ac:dyDescent="0.3">
      <c r="A12" s="264"/>
      <c r="B12" s="134" t="s">
        <v>868</v>
      </c>
      <c r="C12" s="148" t="s">
        <v>27</v>
      </c>
      <c r="D12" s="149"/>
      <c r="E12" s="261"/>
    </row>
    <row r="13" spans="1:5" ht="33" x14ac:dyDescent="0.3">
      <c r="A13" s="264"/>
      <c r="B13" s="134" t="s">
        <v>943</v>
      </c>
      <c r="C13" s="148" t="s">
        <v>27</v>
      </c>
      <c r="D13" s="149"/>
      <c r="E13" s="261"/>
    </row>
    <row r="14" spans="1:5" x14ac:dyDescent="0.3">
      <c r="A14" s="264"/>
      <c r="B14" s="982"/>
      <c r="C14" s="983"/>
      <c r="D14" s="983"/>
      <c r="E14" s="984"/>
    </row>
    <row r="15" spans="1:5" x14ac:dyDescent="0.3">
      <c r="A15" s="264"/>
      <c r="B15" s="985" t="s">
        <v>53</v>
      </c>
      <c r="C15" s="986"/>
      <c r="D15" s="986"/>
      <c r="E15" s="987"/>
    </row>
    <row r="16" spans="1:5" x14ac:dyDescent="0.3">
      <c r="A16" s="326" t="s">
        <v>317</v>
      </c>
      <c r="B16" s="160" t="s">
        <v>866</v>
      </c>
      <c r="C16" s="148"/>
      <c r="D16" s="161"/>
      <c r="E16" s="266"/>
    </row>
    <row r="17" spans="1:5" x14ac:dyDescent="0.3">
      <c r="A17" s="264" t="s">
        <v>316</v>
      </c>
      <c r="B17" s="134" t="s">
        <v>864</v>
      </c>
      <c r="C17" s="148" t="s">
        <v>27</v>
      </c>
      <c r="D17" s="149"/>
      <c r="E17" s="261"/>
    </row>
    <row r="18" spans="1:5" x14ac:dyDescent="0.3">
      <c r="A18" s="264"/>
      <c r="B18" s="134" t="s">
        <v>942</v>
      </c>
      <c r="C18" s="148" t="s">
        <v>27</v>
      </c>
      <c r="D18" s="149"/>
      <c r="E18" s="261"/>
    </row>
    <row r="19" spans="1:5" ht="33" x14ac:dyDescent="0.3">
      <c r="A19" s="264"/>
      <c r="B19" s="134" t="s">
        <v>943</v>
      </c>
      <c r="C19" s="148" t="s">
        <v>27</v>
      </c>
      <c r="D19" s="149"/>
      <c r="E19" s="261"/>
    </row>
    <row r="20" spans="1:5" x14ac:dyDescent="0.3">
      <c r="A20" s="264"/>
      <c r="B20" s="982"/>
      <c r="C20" s="983"/>
      <c r="D20" s="983"/>
      <c r="E20" s="984"/>
    </row>
    <row r="21" spans="1:5" x14ac:dyDescent="0.3">
      <c r="A21" s="264"/>
      <c r="B21" s="985" t="s">
        <v>380</v>
      </c>
      <c r="C21" s="986"/>
      <c r="D21" s="986"/>
      <c r="E21" s="987"/>
    </row>
    <row r="22" spans="1:5" x14ac:dyDescent="0.3">
      <c r="A22" s="326" t="s">
        <v>317</v>
      </c>
      <c r="B22" s="160" t="s">
        <v>865</v>
      </c>
      <c r="C22" s="148"/>
      <c r="D22" s="161"/>
      <c r="E22" s="266"/>
    </row>
    <row r="23" spans="1:5" x14ac:dyDescent="0.3">
      <c r="A23" s="264" t="s">
        <v>316</v>
      </c>
      <c r="B23" s="134" t="s">
        <v>864</v>
      </c>
      <c r="C23" s="148" t="s">
        <v>27</v>
      </c>
      <c r="D23" s="149"/>
      <c r="E23" s="261"/>
    </row>
    <row r="24" spans="1:5" x14ac:dyDescent="0.3">
      <c r="A24" s="264"/>
      <c r="B24" s="134" t="s">
        <v>942</v>
      </c>
      <c r="C24" s="148" t="s">
        <v>27</v>
      </c>
      <c r="D24" s="149"/>
      <c r="E24" s="261"/>
    </row>
    <row r="25" spans="1:5" x14ac:dyDescent="0.3">
      <c r="A25" s="264"/>
      <c r="B25" s="134" t="s">
        <v>948</v>
      </c>
      <c r="C25" s="148" t="s">
        <v>27</v>
      </c>
      <c r="D25" s="149"/>
      <c r="E25" s="261"/>
    </row>
    <row r="26" spans="1:5" x14ac:dyDescent="0.3">
      <c r="A26" s="264"/>
      <c r="B26" s="591"/>
      <c r="C26" s="592"/>
      <c r="D26" s="593"/>
      <c r="E26" s="594"/>
    </row>
    <row r="27" spans="1:5" x14ac:dyDescent="0.3">
      <c r="A27" s="264"/>
      <c r="B27" s="982"/>
      <c r="C27" s="983"/>
      <c r="D27" s="983"/>
      <c r="E27" s="984"/>
    </row>
    <row r="28" spans="1:5" ht="49.5" x14ac:dyDescent="0.3">
      <c r="A28" s="326" t="s">
        <v>317</v>
      </c>
      <c r="B28" s="160" t="s">
        <v>873</v>
      </c>
      <c r="C28" s="148" t="s">
        <v>96</v>
      </c>
      <c r="D28" s="161"/>
      <c r="E28" s="261"/>
    </row>
    <row r="29" spans="1:5" x14ac:dyDescent="0.3">
      <c r="A29" s="264"/>
      <c r="B29" s="146"/>
      <c r="C29" s="148"/>
      <c r="D29" s="149"/>
      <c r="E29" s="262"/>
    </row>
    <row r="30" spans="1:5" x14ac:dyDescent="0.3">
      <c r="A30" s="265"/>
      <c r="B30" s="153" t="s">
        <v>60</v>
      </c>
      <c r="C30" s="757"/>
      <c r="D30" s="756"/>
      <c r="E30" s="262"/>
    </row>
  </sheetData>
  <mergeCells count="13">
    <mergeCell ref="B15:E15"/>
    <mergeCell ref="B20:E20"/>
    <mergeCell ref="B21:E21"/>
    <mergeCell ref="B27:E27"/>
    <mergeCell ref="A2:E2"/>
    <mergeCell ref="A3:E3"/>
    <mergeCell ref="A4:E4"/>
    <mergeCell ref="D5:E6"/>
    <mergeCell ref="C5:C7"/>
    <mergeCell ref="B5:B7"/>
    <mergeCell ref="A5:A7"/>
    <mergeCell ref="B8:E8"/>
    <mergeCell ref="B14:E14"/>
  </mergeCells>
  <pageMargins left="0.7" right="0.7" top="0.75" bottom="0.75" header="0.3" footer="0.3"/>
  <pageSetup paperSize="9" scale="62"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2:H66"/>
  <sheetViews>
    <sheetView zoomScaleNormal="100" workbookViewId="0">
      <selection activeCell="J17" sqref="J17"/>
    </sheetView>
  </sheetViews>
  <sheetFormatPr baseColWidth="10" defaultRowHeight="15" x14ac:dyDescent="0.25"/>
  <cols>
    <col min="1" max="1" width="11.85546875" bestFit="1" customWidth="1"/>
    <col min="2" max="2" width="55.42578125" customWidth="1"/>
    <col min="4" max="4" width="13.85546875" customWidth="1"/>
    <col min="5" max="5" width="12" customWidth="1"/>
    <col min="6" max="6" width="21.85546875" customWidth="1"/>
  </cols>
  <sheetData>
    <row r="2" spans="1:8" ht="14.25" customHeight="1" x14ac:dyDescent="0.25">
      <c r="A2" s="812" t="str">
        <f>'Chap 1 CDQ'!A1:F1</f>
        <v>PROJET DE CONSTRUCTION DU SIEGE L'AUTORITE DE REGULATION DE L'ELECTRICITE DU BENIN (ARE)</v>
      </c>
      <c r="B2" s="812"/>
      <c r="C2" s="812"/>
      <c r="D2" s="812"/>
      <c r="E2" s="812"/>
      <c r="F2" s="812"/>
    </row>
    <row r="3" spans="1:8" ht="17.25" x14ac:dyDescent="0.3">
      <c r="A3" s="813" t="s">
        <v>318</v>
      </c>
      <c r="B3" s="813"/>
      <c r="C3" s="813"/>
      <c r="D3" s="813"/>
      <c r="E3" s="813"/>
      <c r="F3" s="813"/>
    </row>
    <row r="4" spans="1:8" ht="24" customHeight="1" thickBot="1" x14ac:dyDescent="0.3">
      <c r="A4" s="814" t="s">
        <v>235</v>
      </c>
      <c r="B4" s="814"/>
      <c r="C4" s="814"/>
      <c r="D4" s="814"/>
      <c r="E4" s="814"/>
      <c r="F4" s="814"/>
    </row>
    <row r="5" spans="1:8" s="48" customFormat="1" ht="21" customHeight="1" thickTop="1" x14ac:dyDescent="0.3">
      <c r="A5" s="268" t="s">
        <v>61</v>
      </c>
      <c r="B5" s="258" t="s">
        <v>58</v>
      </c>
      <c r="C5" s="258" t="s">
        <v>15</v>
      </c>
      <c r="D5" s="258" t="s">
        <v>62</v>
      </c>
      <c r="E5" s="258" t="s">
        <v>3</v>
      </c>
      <c r="F5" s="259" t="s">
        <v>56</v>
      </c>
    </row>
    <row r="6" spans="1:8" ht="18" x14ac:dyDescent="0.25">
      <c r="A6" s="269"/>
      <c r="B6" s="997" t="s">
        <v>50</v>
      </c>
      <c r="C6" s="997"/>
      <c r="D6" s="997"/>
      <c r="E6" s="997"/>
      <c r="F6" s="998"/>
    </row>
    <row r="7" spans="1:8" ht="16.5" x14ac:dyDescent="0.3">
      <c r="A7" s="255" t="s">
        <v>319</v>
      </c>
      <c r="B7" s="153" t="s">
        <v>533</v>
      </c>
      <c r="C7" s="100"/>
      <c r="D7" s="100"/>
      <c r="E7" s="100"/>
      <c r="F7" s="270"/>
    </row>
    <row r="8" spans="1:8" ht="16.5" x14ac:dyDescent="0.3">
      <c r="A8" s="255" t="s">
        <v>320</v>
      </c>
      <c r="B8" s="163" t="s">
        <v>99</v>
      </c>
      <c r="C8" s="100"/>
      <c r="D8" s="100"/>
      <c r="E8" s="100"/>
      <c r="F8" s="270"/>
    </row>
    <row r="9" spans="1:8" ht="16.5" x14ac:dyDescent="0.3">
      <c r="A9" s="255" t="s">
        <v>945</v>
      </c>
      <c r="B9" s="164" t="s">
        <v>561</v>
      </c>
      <c r="C9" s="148" t="s">
        <v>27</v>
      </c>
      <c r="D9" s="165">
        <f>2*298.48+525.16</f>
        <v>1122.1199999999999</v>
      </c>
      <c r="E9" s="166"/>
      <c r="F9" s="271"/>
    </row>
    <row r="10" spans="1:8" ht="16.5" x14ac:dyDescent="0.3">
      <c r="A10" s="255" t="s">
        <v>946</v>
      </c>
      <c r="B10" s="164" t="s">
        <v>534</v>
      </c>
      <c r="C10" s="148" t="s">
        <v>27</v>
      </c>
      <c r="D10" s="165">
        <v>491.43099999999998</v>
      </c>
      <c r="E10" s="166"/>
      <c r="F10" s="271"/>
    </row>
    <row r="11" spans="1:8" ht="16.5" x14ac:dyDescent="0.3">
      <c r="A11" s="255" t="s">
        <v>947</v>
      </c>
      <c r="B11" s="164" t="s">
        <v>944</v>
      </c>
      <c r="C11" s="148" t="s">
        <v>27</v>
      </c>
      <c r="D11" s="165">
        <v>147.76</v>
      </c>
      <c r="E11" s="166"/>
      <c r="F11" s="271"/>
    </row>
    <row r="12" spans="1:8" ht="16.5" x14ac:dyDescent="0.3">
      <c r="A12" s="995" t="s">
        <v>100</v>
      </c>
      <c r="B12" s="996"/>
      <c r="C12" s="100"/>
      <c r="D12" s="100"/>
      <c r="E12" s="100"/>
      <c r="F12" s="273"/>
    </row>
    <row r="13" spans="1:8" ht="18" x14ac:dyDescent="0.25">
      <c r="A13" s="269"/>
      <c r="B13" s="997" t="s">
        <v>53</v>
      </c>
      <c r="C13" s="997"/>
      <c r="D13" s="997"/>
      <c r="E13" s="997"/>
      <c r="F13" s="998"/>
    </row>
    <row r="14" spans="1:8" ht="16.5" x14ac:dyDescent="0.3">
      <c r="A14" s="272" t="s">
        <v>319</v>
      </c>
      <c r="B14" s="153" t="s">
        <v>533</v>
      </c>
      <c r="C14" s="100"/>
      <c r="D14" s="100"/>
      <c r="E14" s="100"/>
      <c r="F14" s="270"/>
    </row>
    <row r="15" spans="1:8" ht="16.5" x14ac:dyDescent="0.3">
      <c r="A15" s="255" t="s">
        <v>320</v>
      </c>
      <c r="B15" s="163" t="s">
        <v>99</v>
      </c>
      <c r="C15" s="100"/>
      <c r="D15" s="100"/>
      <c r="E15" s="100"/>
      <c r="F15" s="270"/>
    </row>
    <row r="16" spans="1:8" ht="16.5" x14ac:dyDescent="0.3">
      <c r="A16" s="255" t="s">
        <v>945</v>
      </c>
      <c r="B16" s="164" t="s">
        <v>516</v>
      </c>
      <c r="C16" s="148" t="s">
        <v>27</v>
      </c>
      <c r="D16" s="165">
        <f>2*619.46+464.52</f>
        <v>1703.44</v>
      </c>
      <c r="E16" s="166"/>
      <c r="F16" s="271"/>
      <c r="H16" s="54"/>
    </row>
    <row r="17" spans="1:8" ht="16.5" x14ac:dyDescent="0.3">
      <c r="A17" s="255" t="s">
        <v>946</v>
      </c>
      <c r="B17" s="164" t="s">
        <v>534</v>
      </c>
      <c r="C17" s="148" t="s">
        <v>27</v>
      </c>
      <c r="D17" s="165">
        <v>464.52</v>
      </c>
      <c r="E17" s="166"/>
      <c r="F17" s="271"/>
    </row>
    <row r="18" spans="1:8" ht="16.5" x14ac:dyDescent="0.3">
      <c r="A18" s="255" t="s">
        <v>947</v>
      </c>
      <c r="B18" s="164" t="s">
        <v>944</v>
      </c>
      <c r="C18" s="148" t="s">
        <v>27</v>
      </c>
      <c r="D18" s="606">
        <v>197.1</v>
      </c>
      <c r="E18" s="166"/>
      <c r="F18" s="271"/>
    </row>
    <row r="19" spans="1:8" ht="16.5" x14ac:dyDescent="0.3">
      <c r="A19" s="995" t="s">
        <v>101</v>
      </c>
      <c r="B19" s="996"/>
      <c r="C19" s="100"/>
      <c r="D19" s="100"/>
      <c r="E19" s="100"/>
      <c r="F19" s="273"/>
    </row>
    <row r="20" spans="1:8" ht="18" x14ac:dyDescent="0.25">
      <c r="A20" s="269"/>
      <c r="B20" s="997" t="s">
        <v>380</v>
      </c>
      <c r="C20" s="997"/>
      <c r="D20" s="997"/>
      <c r="E20" s="997"/>
      <c r="F20" s="998"/>
    </row>
    <row r="21" spans="1:8" ht="16.5" x14ac:dyDescent="0.3">
      <c r="A21" s="272" t="s">
        <v>319</v>
      </c>
      <c r="B21" s="153" t="s">
        <v>533</v>
      </c>
      <c r="C21" s="100"/>
      <c r="D21" s="100"/>
      <c r="E21" s="100"/>
      <c r="F21" s="270"/>
    </row>
    <row r="22" spans="1:8" ht="16.5" x14ac:dyDescent="0.3">
      <c r="A22" s="255" t="s">
        <v>320</v>
      </c>
      <c r="B22" s="163" t="s">
        <v>99</v>
      </c>
      <c r="C22" s="100"/>
      <c r="D22" s="100"/>
      <c r="E22" s="100"/>
      <c r="F22" s="270"/>
    </row>
    <row r="23" spans="1:8" ht="16.5" x14ac:dyDescent="0.3">
      <c r="A23" s="255" t="s">
        <v>945</v>
      </c>
      <c r="B23" s="164" t="s">
        <v>516</v>
      </c>
      <c r="C23" s="148" t="s">
        <v>27</v>
      </c>
      <c r="D23" s="165">
        <f>2*554.06+500.47</f>
        <v>1608.59</v>
      </c>
      <c r="E23" s="166"/>
      <c r="F23" s="271"/>
      <c r="H23" s="54"/>
    </row>
    <row r="24" spans="1:8" ht="16.5" x14ac:dyDescent="0.3">
      <c r="A24" s="255" t="s">
        <v>946</v>
      </c>
      <c r="B24" s="164" t="s">
        <v>534</v>
      </c>
      <c r="C24" s="148" t="s">
        <v>27</v>
      </c>
      <c r="D24" s="165">
        <v>500.47</v>
      </c>
      <c r="E24" s="166"/>
      <c r="F24" s="271"/>
    </row>
    <row r="25" spans="1:8" ht="16.5" x14ac:dyDescent="0.3">
      <c r="A25" s="255" t="s">
        <v>947</v>
      </c>
      <c r="B25" s="164" t="s">
        <v>944</v>
      </c>
      <c r="C25" s="148" t="s">
        <v>27</v>
      </c>
      <c r="D25" s="606">
        <v>286.52999999999997</v>
      </c>
      <c r="E25" s="166"/>
      <c r="F25" s="271"/>
    </row>
    <row r="26" spans="1:8" ht="16.5" x14ac:dyDescent="0.3">
      <c r="A26" s="995" t="s">
        <v>517</v>
      </c>
      <c r="B26" s="996"/>
      <c r="C26" s="100"/>
      <c r="D26" s="100"/>
      <c r="E26" s="100"/>
      <c r="F26" s="273"/>
    </row>
    <row r="27" spans="1:8" ht="18" x14ac:dyDescent="0.25">
      <c r="A27" s="274"/>
      <c r="B27" s="845" t="s">
        <v>276</v>
      </c>
      <c r="C27" s="845"/>
      <c r="D27" s="845"/>
      <c r="E27" s="845"/>
      <c r="F27" s="846"/>
    </row>
    <row r="28" spans="1:8" ht="18" x14ac:dyDescent="0.3">
      <c r="A28" s="272" t="s">
        <v>319</v>
      </c>
      <c r="B28" s="153" t="s">
        <v>533</v>
      </c>
      <c r="C28" s="167"/>
      <c r="D28" s="176"/>
      <c r="E28" s="176"/>
      <c r="F28" s="273"/>
    </row>
    <row r="29" spans="1:8" ht="16.5" x14ac:dyDescent="0.3">
      <c r="A29" s="255" t="s">
        <v>320</v>
      </c>
      <c r="B29" s="163" t="s">
        <v>99</v>
      </c>
      <c r="C29" s="100"/>
      <c r="D29" s="100"/>
      <c r="E29" s="100"/>
      <c r="F29" s="270"/>
      <c r="G29" s="605"/>
    </row>
    <row r="30" spans="1:8" ht="16.5" x14ac:dyDescent="0.3">
      <c r="A30" s="255" t="s">
        <v>945</v>
      </c>
      <c r="B30" s="164" t="s">
        <v>972</v>
      </c>
      <c r="C30" s="148" t="s">
        <v>27</v>
      </c>
      <c r="D30" s="606">
        <v>95.95</v>
      </c>
      <c r="E30" s="166"/>
      <c r="F30" s="271"/>
      <c r="H30" s="54"/>
    </row>
    <row r="31" spans="1:8" ht="16.5" x14ac:dyDescent="0.3">
      <c r="A31" s="255" t="s">
        <v>946</v>
      </c>
      <c r="B31" s="164" t="s">
        <v>534</v>
      </c>
      <c r="C31" s="148" t="s">
        <v>27</v>
      </c>
      <c r="D31" s="606">
        <v>79.75</v>
      </c>
      <c r="E31" s="166"/>
      <c r="F31" s="271"/>
    </row>
    <row r="32" spans="1:8" ht="16.5" x14ac:dyDescent="0.3">
      <c r="A32" s="255" t="s">
        <v>947</v>
      </c>
      <c r="B32" s="164" t="s">
        <v>944</v>
      </c>
      <c r="C32" s="148" t="s">
        <v>27</v>
      </c>
      <c r="D32" s="606">
        <v>18</v>
      </c>
      <c r="E32" s="166"/>
      <c r="F32" s="271"/>
    </row>
    <row r="33" spans="1:6" ht="16.5" x14ac:dyDescent="0.3">
      <c r="A33" s="275"/>
      <c r="B33" s="168"/>
      <c r="C33" s="169"/>
      <c r="D33" s="179"/>
      <c r="E33" s="166"/>
      <c r="F33" s="349"/>
    </row>
    <row r="34" spans="1:6" ht="16.5" x14ac:dyDescent="0.3">
      <c r="A34" s="255"/>
      <c r="B34" s="153" t="s">
        <v>60</v>
      </c>
      <c r="C34" s="177"/>
      <c r="D34" s="178"/>
      <c r="E34" s="178"/>
      <c r="F34" s="276"/>
    </row>
    <row r="66" spans="4:4" x14ac:dyDescent="0.25">
      <c r="D66" t="s">
        <v>125</v>
      </c>
    </row>
  </sheetData>
  <mergeCells count="10">
    <mergeCell ref="A26:B26"/>
    <mergeCell ref="B27:F27"/>
    <mergeCell ref="A2:F2"/>
    <mergeCell ref="A3:F3"/>
    <mergeCell ref="A4:F4"/>
    <mergeCell ref="B6:F6"/>
    <mergeCell ref="A12:B12"/>
    <mergeCell ref="B13:F13"/>
    <mergeCell ref="B20:F20"/>
    <mergeCell ref="A19:B19"/>
  </mergeCells>
  <phoneticPr fontId="41" type="noConversion"/>
  <pageMargins left="0.7" right="0.7" top="0.75" bottom="0.75" header="0.3" footer="0.3"/>
  <pageSetup paperSize="9" scale="69" orientation="portrait" r:id="rId1"/>
  <colBreaks count="1" manualBreakCount="1">
    <brk id="6" max="1048575" man="1"/>
  </col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dimension ref="A1:F25"/>
  <sheetViews>
    <sheetView view="pageBreakPreview" zoomScale="60" zoomScaleNormal="100" workbookViewId="0">
      <selection activeCell="H44" sqref="H44"/>
    </sheetView>
  </sheetViews>
  <sheetFormatPr baseColWidth="10" defaultRowHeight="15" x14ac:dyDescent="0.25"/>
  <cols>
    <col min="1" max="1" width="10.85546875" bestFit="1" customWidth="1"/>
    <col min="2" max="2" width="77.28515625" bestFit="1" customWidth="1"/>
    <col min="3" max="3" width="4.28515625" bestFit="1" customWidth="1"/>
    <col min="4" max="4" width="7.7109375" bestFit="1" customWidth="1"/>
    <col min="5" max="5" width="15" bestFit="1" customWidth="1"/>
    <col min="6" max="6" width="22.85546875" customWidth="1"/>
  </cols>
  <sheetData>
    <row r="1" spans="1:6" ht="15.75" x14ac:dyDescent="0.25">
      <c r="A1" s="1000" t="s">
        <v>157</v>
      </c>
      <c r="B1" s="1000"/>
      <c r="C1" s="58"/>
      <c r="D1" s="58"/>
      <c r="E1" s="58"/>
      <c r="F1" s="58"/>
    </row>
    <row r="2" spans="1:6" ht="15.75" customHeight="1" x14ac:dyDescent="0.3">
      <c r="A2" s="1001" t="s">
        <v>156</v>
      </c>
      <c r="B2" s="1001"/>
      <c r="C2" s="1001"/>
      <c r="D2" s="2"/>
      <c r="E2" s="3"/>
      <c r="F2" s="1"/>
    </row>
    <row r="3" spans="1:6" ht="15.75" x14ac:dyDescent="0.25">
      <c r="A3" s="12"/>
      <c r="B3" s="36"/>
      <c r="C3" s="12"/>
      <c r="D3" s="13"/>
      <c r="E3" s="14"/>
      <c r="F3" s="14"/>
    </row>
    <row r="4" spans="1:6" ht="15.75" x14ac:dyDescent="0.25">
      <c r="A4" s="15" t="s">
        <v>13</v>
      </c>
      <c r="B4" s="16" t="s">
        <v>14</v>
      </c>
      <c r="C4" s="15" t="s">
        <v>15</v>
      </c>
      <c r="D4" s="17" t="s">
        <v>16</v>
      </c>
      <c r="E4" s="18" t="s">
        <v>17</v>
      </c>
      <c r="F4" s="18" t="s">
        <v>18</v>
      </c>
    </row>
    <row r="5" spans="1:6" ht="15.75" x14ac:dyDescent="0.25">
      <c r="A5" s="44" t="s">
        <v>78</v>
      </c>
      <c r="B5" s="19" t="s">
        <v>41</v>
      </c>
      <c r="C5" s="20"/>
      <c r="D5" s="21"/>
      <c r="E5" s="22"/>
      <c r="F5" s="22"/>
    </row>
    <row r="6" spans="1:6" ht="15.75" x14ac:dyDescent="0.25">
      <c r="A6" s="45" t="s">
        <v>79</v>
      </c>
      <c r="B6" s="24" t="s">
        <v>36</v>
      </c>
      <c r="C6" s="23" t="s">
        <v>27</v>
      </c>
      <c r="D6" s="25">
        <f>192*2+67*2+60*2+115+867+182</f>
        <v>1802</v>
      </c>
      <c r="E6" s="26"/>
      <c r="F6" s="26"/>
    </row>
    <row r="7" spans="1:6" ht="15.75" x14ac:dyDescent="0.25">
      <c r="A7" s="45" t="s">
        <v>80</v>
      </c>
      <c r="B7" s="24" t="s">
        <v>37</v>
      </c>
      <c r="C7" s="23" t="s">
        <v>27</v>
      </c>
      <c r="D7" s="25">
        <f>192*2+67*2+60*2+115+867+182</f>
        <v>1802</v>
      </c>
      <c r="E7" s="26"/>
      <c r="F7" s="26"/>
    </row>
    <row r="8" spans="1:6" ht="15.75" x14ac:dyDescent="0.25">
      <c r="A8" s="45" t="s">
        <v>81</v>
      </c>
      <c r="B8" s="24" t="s">
        <v>38</v>
      </c>
      <c r="C8" s="23" t="s">
        <v>7</v>
      </c>
      <c r="D8" s="25">
        <v>270</v>
      </c>
      <c r="E8" s="26"/>
      <c r="F8" s="26"/>
    </row>
    <row r="9" spans="1:6" ht="15.75" x14ac:dyDescent="0.25">
      <c r="A9" s="45" t="s">
        <v>82</v>
      </c>
      <c r="B9" s="24" t="s">
        <v>39</v>
      </c>
      <c r="C9" s="23" t="s">
        <v>9</v>
      </c>
      <c r="D9" s="32">
        <v>10</v>
      </c>
      <c r="E9" s="26"/>
      <c r="F9" s="26"/>
    </row>
    <row r="10" spans="1:6" ht="15.75" x14ac:dyDescent="0.25">
      <c r="A10" s="45" t="s">
        <v>83</v>
      </c>
      <c r="B10" s="27" t="s">
        <v>40</v>
      </c>
      <c r="C10" s="28" t="s">
        <v>7</v>
      </c>
      <c r="D10" s="46">
        <f>50*2+100*2+13*8*2</f>
        <v>508</v>
      </c>
      <c r="E10" s="30"/>
      <c r="F10" s="30"/>
    </row>
    <row r="11" spans="1:6" ht="15.75" x14ac:dyDescent="0.25">
      <c r="A11" s="45" t="s">
        <v>84</v>
      </c>
      <c r="B11" s="27" t="s">
        <v>151</v>
      </c>
      <c r="C11" s="28"/>
      <c r="D11" s="46"/>
      <c r="E11" s="30"/>
      <c r="F11" s="38"/>
    </row>
    <row r="12" spans="1:6" ht="15.75" x14ac:dyDescent="0.25">
      <c r="A12" s="45"/>
      <c r="B12" s="97" t="s">
        <v>155</v>
      </c>
      <c r="C12" s="6" t="s">
        <v>7</v>
      </c>
      <c r="D12" s="37">
        <v>270</v>
      </c>
      <c r="E12" s="38"/>
      <c r="F12" s="38"/>
    </row>
    <row r="13" spans="1:6" ht="15.75" x14ac:dyDescent="0.25">
      <c r="A13" s="45"/>
      <c r="B13" s="97" t="s">
        <v>152</v>
      </c>
      <c r="C13" s="6" t="s">
        <v>7</v>
      </c>
      <c r="D13" s="37">
        <v>25</v>
      </c>
      <c r="E13" s="38"/>
      <c r="F13" s="38"/>
    </row>
    <row r="14" spans="1:6" ht="15.75" x14ac:dyDescent="0.25">
      <c r="A14" s="45"/>
      <c r="B14" s="97" t="s">
        <v>153</v>
      </c>
      <c r="C14" s="6" t="s">
        <v>7</v>
      </c>
      <c r="D14" s="37">
        <f>43*2*3</f>
        <v>258</v>
      </c>
      <c r="E14" s="38"/>
      <c r="F14" s="38"/>
    </row>
    <row r="15" spans="1:6" ht="15.75" x14ac:dyDescent="0.25">
      <c r="A15" s="45"/>
      <c r="B15" s="97" t="s">
        <v>154</v>
      </c>
      <c r="C15" s="6" t="s">
        <v>7</v>
      </c>
      <c r="D15" s="37">
        <v>56</v>
      </c>
      <c r="E15" s="38"/>
      <c r="F15" s="38"/>
    </row>
    <row r="16" spans="1:6" ht="15.75" x14ac:dyDescent="0.25">
      <c r="A16" s="45" t="s">
        <v>85</v>
      </c>
      <c r="B16" s="27" t="s">
        <v>42</v>
      </c>
      <c r="C16" s="28" t="s">
        <v>27</v>
      </c>
      <c r="D16" s="25">
        <f>192*2+67*2+60*2+115+867+182</f>
        <v>1802</v>
      </c>
      <c r="E16" s="30"/>
      <c r="F16" s="38"/>
    </row>
    <row r="17" spans="1:6" ht="15.75" x14ac:dyDescent="0.25">
      <c r="A17" s="45" t="s">
        <v>86</v>
      </c>
      <c r="B17" s="27" t="s">
        <v>94</v>
      </c>
      <c r="C17" s="28" t="s">
        <v>9</v>
      </c>
      <c r="D17" s="29">
        <v>6</v>
      </c>
      <c r="E17" s="30"/>
      <c r="F17" s="38"/>
    </row>
    <row r="18" spans="1:6" ht="15.75" x14ac:dyDescent="0.25">
      <c r="A18" s="44" t="s">
        <v>87</v>
      </c>
      <c r="B18" s="19" t="s">
        <v>90</v>
      </c>
      <c r="C18" s="20"/>
      <c r="D18" s="21"/>
      <c r="E18" s="22"/>
      <c r="F18" s="22"/>
    </row>
    <row r="19" spans="1:6" ht="15.75" x14ac:dyDescent="0.25">
      <c r="A19" s="45" t="s">
        <v>88</v>
      </c>
      <c r="B19" s="27" t="s">
        <v>91</v>
      </c>
      <c r="C19" s="27" t="s">
        <v>27</v>
      </c>
      <c r="D19" s="37">
        <v>160</v>
      </c>
      <c r="E19" s="38"/>
      <c r="F19" s="30"/>
    </row>
    <row r="20" spans="1:6" ht="15.75" x14ac:dyDescent="0.25">
      <c r="A20" s="45" t="s">
        <v>89</v>
      </c>
      <c r="B20" s="27" t="s">
        <v>92</v>
      </c>
      <c r="C20" s="27" t="s">
        <v>27</v>
      </c>
      <c r="D20" s="37">
        <v>108</v>
      </c>
      <c r="E20" s="38"/>
      <c r="F20" s="30"/>
    </row>
    <row r="21" spans="1:6" ht="15.75" x14ac:dyDescent="0.25">
      <c r="A21" s="31"/>
      <c r="B21" s="1002" t="s">
        <v>93</v>
      </c>
      <c r="C21" s="1003"/>
      <c r="D21" s="1003"/>
      <c r="E21" s="1004"/>
      <c r="F21" s="47"/>
    </row>
    <row r="22" spans="1:6" ht="17.25" x14ac:dyDescent="0.25">
      <c r="A22" s="862" t="s">
        <v>43</v>
      </c>
      <c r="B22" s="862"/>
      <c r="C22" s="862"/>
      <c r="D22" s="862"/>
      <c r="E22" s="862"/>
      <c r="F22" s="33"/>
    </row>
    <row r="23" spans="1:6" ht="17.25" x14ac:dyDescent="0.25">
      <c r="A23" s="862" t="s">
        <v>35</v>
      </c>
      <c r="B23" s="862"/>
      <c r="C23" s="862"/>
      <c r="D23" s="862"/>
      <c r="E23" s="862"/>
      <c r="F23" s="34"/>
    </row>
    <row r="24" spans="1:6" ht="18" thickBot="1" x14ac:dyDescent="0.3">
      <c r="A24" s="999" t="s">
        <v>44</v>
      </c>
      <c r="B24" s="999"/>
      <c r="C24" s="999"/>
      <c r="D24" s="999"/>
      <c r="E24" s="999"/>
      <c r="F24" s="35"/>
    </row>
    <row r="25" spans="1:6" ht="15.75" thickTop="1" x14ac:dyDescent="0.25"/>
  </sheetData>
  <mergeCells count="6">
    <mergeCell ref="A24:E24"/>
    <mergeCell ref="A1:B1"/>
    <mergeCell ref="A2:C2"/>
    <mergeCell ref="B21:E21"/>
    <mergeCell ref="A22:E22"/>
    <mergeCell ref="A23:E23"/>
  </mergeCells>
  <printOptions horizontalCentered="1"/>
  <pageMargins left="0.31496062992125984" right="0.31496062992125984" top="0.74803149606299213" bottom="0.74803149606299213" header="0.31496062992125984" footer="0.31496062992125984"/>
  <pageSetup paperSize="9" scale="70" orientation="portrait" horizontalDpi="300" verticalDpi="300" r:id="rId1"/>
  <headerFooter>
    <oddHeader xml:space="preserve">&amp;LPROJET DE RECONSTRUCTION DES GRANDS MARCHES DE LOME ET DE KARA                                                                                                                              
LOT1:MARCHE DE KARA   </oddHeader>
    <oddFooter>&amp;LDAOInd A &amp;D&amp;R&amp;F/&amp;A&amp;P/&amp;N</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E20"/>
  <sheetViews>
    <sheetView view="pageBreakPreview" zoomScale="60" zoomScaleNormal="100" workbookViewId="0">
      <selection activeCell="I16" sqref="I16"/>
    </sheetView>
  </sheetViews>
  <sheetFormatPr baseColWidth="10" defaultRowHeight="15" x14ac:dyDescent="0.25"/>
  <cols>
    <col min="1" max="1" width="10.85546875" bestFit="1" customWidth="1"/>
    <col min="2" max="2" width="77.28515625" bestFit="1" customWidth="1"/>
    <col min="3" max="3" width="4.28515625" bestFit="1" customWidth="1"/>
    <col min="4" max="4" width="15" bestFit="1" customWidth="1"/>
    <col min="5" max="5" width="22.85546875" customWidth="1"/>
  </cols>
  <sheetData>
    <row r="1" spans="1:5" ht="15.75" customHeight="1" x14ac:dyDescent="0.25">
      <c r="A1" s="1000" t="s">
        <v>158</v>
      </c>
      <c r="B1" s="1000"/>
      <c r="C1" s="58"/>
      <c r="D1" s="58"/>
      <c r="E1" s="58"/>
    </row>
    <row r="2" spans="1:5" ht="28.5" customHeight="1" thickBot="1" x14ac:dyDescent="0.35">
      <c r="A2" s="1001" t="s">
        <v>126</v>
      </c>
      <c r="B2" s="1001"/>
      <c r="C2" s="1001"/>
      <c r="D2" s="1"/>
    </row>
    <row r="3" spans="1:5" ht="18.75" thickBot="1" x14ac:dyDescent="0.3">
      <c r="A3" s="12"/>
      <c r="B3" s="36"/>
      <c r="C3" s="12"/>
      <c r="D3" s="1005" t="s">
        <v>127</v>
      </c>
      <c r="E3" s="1006"/>
    </row>
    <row r="4" spans="1:5" ht="15.75" x14ac:dyDescent="0.25">
      <c r="A4" s="15" t="s">
        <v>13</v>
      </c>
      <c r="B4" s="16" t="s">
        <v>14</v>
      </c>
      <c r="C4" s="15" t="s">
        <v>15</v>
      </c>
      <c r="D4" s="18" t="s">
        <v>128</v>
      </c>
      <c r="E4" s="18" t="s">
        <v>129</v>
      </c>
    </row>
    <row r="5" spans="1:5" ht="15.75" x14ac:dyDescent="0.25">
      <c r="A5" s="44" t="s">
        <v>78</v>
      </c>
      <c r="B5" s="19" t="s">
        <v>41</v>
      </c>
      <c r="C5" s="20"/>
      <c r="D5" s="22"/>
      <c r="E5" s="22"/>
    </row>
    <row r="6" spans="1:5" ht="15.75" x14ac:dyDescent="0.25">
      <c r="A6" s="45" t="s">
        <v>79</v>
      </c>
      <c r="B6" s="24" t="s">
        <v>36</v>
      </c>
      <c r="C6" s="23" t="s">
        <v>27</v>
      </c>
      <c r="D6" s="26"/>
      <c r="E6" s="26"/>
    </row>
    <row r="7" spans="1:5" ht="15.75" x14ac:dyDescent="0.25">
      <c r="A7" s="45" t="s">
        <v>80</v>
      </c>
      <c r="B7" s="24" t="s">
        <v>37</v>
      </c>
      <c r="C7" s="23" t="s">
        <v>27</v>
      </c>
      <c r="D7" s="26"/>
      <c r="E7" s="26"/>
    </row>
    <row r="8" spans="1:5" ht="15.75" x14ac:dyDescent="0.25">
      <c r="A8" s="45" t="s">
        <v>81</v>
      </c>
      <c r="B8" s="24" t="s">
        <v>38</v>
      </c>
      <c r="C8" s="23" t="s">
        <v>7</v>
      </c>
      <c r="D8" s="26"/>
      <c r="E8" s="26"/>
    </row>
    <row r="9" spans="1:5" ht="15.75" x14ac:dyDescent="0.25">
      <c r="A9" s="45" t="s">
        <v>82</v>
      </c>
      <c r="B9" s="24" t="s">
        <v>39</v>
      </c>
      <c r="C9" s="23" t="s">
        <v>9</v>
      </c>
      <c r="D9" s="26"/>
      <c r="E9" s="26"/>
    </row>
    <row r="10" spans="1:5" ht="15.75" x14ac:dyDescent="0.25">
      <c r="A10" s="45" t="s">
        <v>83</v>
      </c>
      <c r="B10" s="27" t="s">
        <v>40</v>
      </c>
      <c r="C10" s="28" t="s">
        <v>7</v>
      </c>
      <c r="D10" s="30"/>
      <c r="E10" s="30"/>
    </row>
    <row r="11" spans="1:5" ht="15.75" x14ac:dyDescent="0.25">
      <c r="A11" s="45" t="s">
        <v>84</v>
      </c>
      <c r="B11" s="27" t="s">
        <v>151</v>
      </c>
      <c r="C11" s="28"/>
      <c r="D11" s="30"/>
      <c r="E11" s="38"/>
    </row>
    <row r="12" spans="1:5" ht="15.75" x14ac:dyDescent="0.25">
      <c r="A12" s="45"/>
      <c r="B12" s="97" t="s">
        <v>155</v>
      </c>
      <c r="C12" s="6" t="s">
        <v>7</v>
      </c>
      <c r="D12" s="38"/>
      <c r="E12" s="38"/>
    </row>
    <row r="13" spans="1:5" ht="15.75" x14ac:dyDescent="0.25">
      <c r="A13" s="45"/>
      <c r="B13" s="97" t="s">
        <v>152</v>
      </c>
      <c r="C13" s="6" t="s">
        <v>7</v>
      </c>
      <c r="D13" s="38"/>
      <c r="E13" s="38"/>
    </row>
    <row r="14" spans="1:5" ht="15.75" x14ac:dyDescent="0.25">
      <c r="A14" s="45"/>
      <c r="B14" s="97" t="s">
        <v>153</v>
      </c>
      <c r="C14" s="6" t="s">
        <v>7</v>
      </c>
      <c r="D14" s="38"/>
      <c r="E14" s="38"/>
    </row>
    <row r="15" spans="1:5" ht="15.75" x14ac:dyDescent="0.25">
      <c r="A15" s="45"/>
      <c r="B15" s="97" t="s">
        <v>154</v>
      </c>
      <c r="C15" s="6" t="s">
        <v>7</v>
      </c>
      <c r="D15" s="38"/>
      <c r="E15" s="38"/>
    </row>
    <row r="16" spans="1:5" ht="15.75" x14ac:dyDescent="0.25">
      <c r="A16" s="45" t="s">
        <v>85</v>
      </c>
      <c r="B16" s="27" t="s">
        <v>42</v>
      </c>
      <c r="C16" s="28" t="s">
        <v>27</v>
      </c>
      <c r="D16" s="30"/>
      <c r="E16" s="38"/>
    </row>
    <row r="17" spans="1:5" ht="15.75" x14ac:dyDescent="0.25">
      <c r="A17" s="45" t="s">
        <v>86</v>
      </c>
      <c r="B17" s="27" t="s">
        <v>94</v>
      </c>
      <c r="C17" s="28" t="s">
        <v>9</v>
      </c>
      <c r="D17" s="30"/>
      <c r="E17" s="38"/>
    </row>
    <row r="18" spans="1:5" ht="15.75" x14ac:dyDescent="0.25">
      <c r="A18" s="44" t="s">
        <v>87</v>
      </c>
      <c r="B18" s="19" t="s">
        <v>90</v>
      </c>
      <c r="C18" s="20"/>
      <c r="D18" s="22"/>
      <c r="E18" s="22"/>
    </row>
    <row r="19" spans="1:5" ht="15.75" x14ac:dyDescent="0.25">
      <c r="A19" s="98" t="s">
        <v>88</v>
      </c>
      <c r="B19" s="27" t="s">
        <v>91</v>
      </c>
      <c r="C19" s="27" t="s">
        <v>27</v>
      </c>
      <c r="D19" s="99"/>
      <c r="E19" s="38"/>
    </row>
    <row r="20" spans="1:5" ht="15.75" x14ac:dyDescent="0.25">
      <c r="A20" s="45" t="s">
        <v>89</v>
      </c>
      <c r="B20" s="97" t="s">
        <v>92</v>
      </c>
      <c r="C20" s="97" t="s">
        <v>27</v>
      </c>
      <c r="D20" s="38"/>
      <c r="E20" s="38"/>
    </row>
  </sheetData>
  <mergeCells count="3">
    <mergeCell ref="A1:B1"/>
    <mergeCell ref="A2:C2"/>
    <mergeCell ref="D3:E3"/>
  </mergeCells>
  <printOptions horizontalCentered="1"/>
  <pageMargins left="0.31496062992125984" right="0.31496062992125984" top="0.74803149606299213" bottom="0.74803149606299213" header="0.31496062992125984" footer="0.31496062992125984"/>
  <pageSetup paperSize="9" scale="70" orientation="portrait" horizontalDpi="300" verticalDpi="300" r:id="rId1"/>
  <headerFooter>
    <oddHeader xml:space="preserve">&amp;LPROJET DE RECONSTRUCTION DES GRANDS MARCHES DE LOME ET DE KARA                                                                                                                              
LOT1:MARCHE DE KARA   </oddHeader>
    <oddFooter>&amp;LDAOInd A &amp;D&amp;R&amp;F/&amp;A&amp;P/&amp;N</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rgb="FF00B0F0"/>
  </sheetPr>
  <dimension ref="A2:G35"/>
  <sheetViews>
    <sheetView zoomScaleNormal="100" workbookViewId="0">
      <selection activeCell="D24" sqref="D24"/>
    </sheetView>
  </sheetViews>
  <sheetFormatPr baseColWidth="10" defaultRowHeight="15" x14ac:dyDescent="0.25"/>
  <cols>
    <col min="1" max="1" width="11.85546875" bestFit="1" customWidth="1"/>
    <col min="2" max="2" width="55.42578125" customWidth="1"/>
    <col min="4" max="4" width="22.7109375" customWidth="1"/>
    <col min="5" max="5" width="23.28515625" customWidth="1"/>
  </cols>
  <sheetData>
    <row r="2" spans="1:5" ht="14.25" customHeight="1" x14ac:dyDescent="0.25">
      <c r="A2" s="812" t="str">
        <f>'Chap 1 CDQ'!A1:F1</f>
        <v>PROJET DE CONSTRUCTION DU SIEGE L'AUTORITE DE REGULATION DE L'ELECTRICITE DU BENIN (ARE)</v>
      </c>
      <c r="B2" s="812"/>
      <c r="C2" s="812"/>
      <c r="D2" s="812"/>
      <c r="E2" s="812"/>
    </row>
    <row r="3" spans="1:5" ht="17.25" x14ac:dyDescent="0.3">
      <c r="A3" s="813" t="s">
        <v>318</v>
      </c>
      <c r="B3" s="813"/>
      <c r="C3" s="813"/>
      <c r="D3" s="813"/>
      <c r="E3" s="813"/>
    </row>
    <row r="4" spans="1:5" ht="24" customHeight="1" thickBot="1" x14ac:dyDescent="0.3">
      <c r="A4" s="814" t="s">
        <v>1655</v>
      </c>
      <c r="B4" s="814"/>
      <c r="C4" s="814"/>
      <c r="D4" s="814"/>
      <c r="E4" s="814"/>
    </row>
    <row r="5" spans="1:5" s="48" customFormat="1" ht="21" customHeight="1" thickTop="1" x14ac:dyDescent="0.3">
      <c r="A5" s="268" t="s">
        <v>61</v>
      </c>
      <c r="B5" s="761" t="s">
        <v>58</v>
      </c>
      <c r="C5" s="761" t="s">
        <v>15</v>
      </c>
      <c r="D5" s="945" t="s">
        <v>280</v>
      </c>
      <c r="E5" s="946"/>
    </row>
    <row r="6" spans="1:5" s="48" customFormat="1" ht="21" customHeight="1" x14ac:dyDescent="0.3">
      <c r="A6" s="781"/>
      <c r="B6" s="777"/>
      <c r="C6" s="777"/>
      <c r="D6" s="777" t="s">
        <v>1653</v>
      </c>
      <c r="E6" s="778" t="s">
        <v>1654</v>
      </c>
    </row>
    <row r="7" spans="1:5" ht="18" x14ac:dyDescent="0.25">
      <c r="A7" s="269"/>
      <c r="B7" s="997" t="s">
        <v>50</v>
      </c>
      <c r="C7" s="997"/>
      <c r="D7" s="997"/>
      <c r="E7" s="998"/>
    </row>
    <row r="8" spans="1:5" ht="16.5" x14ac:dyDescent="0.3">
      <c r="A8" s="255" t="s">
        <v>319</v>
      </c>
      <c r="B8" s="153" t="s">
        <v>533</v>
      </c>
      <c r="C8" s="100"/>
      <c r="D8" s="100"/>
      <c r="E8" s="270"/>
    </row>
    <row r="9" spans="1:5" ht="16.5" x14ac:dyDescent="0.3">
      <c r="A9" s="255" t="s">
        <v>320</v>
      </c>
      <c r="B9" s="163" t="s">
        <v>99</v>
      </c>
      <c r="C9" s="100"/>
      <c r="D9" s="100"/>
      <c r="E9" s="270"/>
    </row>
    <row r="10" spans="1:5" ht="16.5" x14ac:dyDescent="0.3">
      <c r="A10" s="255" t="s">
        <v>945</v>
      </c>
      <c r="B10" s="164" t="s">
        <v>561</v>
      </c>
      <c r="C10" s="148" t="s">
        <v>27</v>
      </c>
      <c r="D10" s="166"/>
      <c r="E10" s="271"/>
    </row>
    <row r="11" spans="1:5" ht="16.5" x14ac:dyDescent="0.3">
      <c r="A11" s="255" t="s">
        <v>946</v>
      </c>
      <c r="B11" s="164" t="s">
        <v>534</v>
      </c>
      <c r="C11" s="148" t="s">
        <v>27</v>
      </c>
      <c r="D11" s="166"/>
      <c r="E11" s="271"/>
    </row>
    <row r="12" spans="1:5" ht="16.5" x14ac:dyDescent="0.3">
      <c r="A12" s="255" t="s">
        <v>947</v>
      </c>
      <c r="B12" s="164" t="s">
        <v>944</v>
      </c>
      <c r="C12" s="148" t="s">
        <v>27</v>
      </c>
      <c r="D12" s="166"/>
      <c r="E12" s="271"/>
    </row>
    <row r="13" spans="1:5" ht="16.5" x14ac:dyDescent="0.3">
      <c r="A13" s="995" t="s">
        <v>100</v>
      </c>
      <c r="B13" s="996"/>
      <c r="C13" s="100"/>
      <c r="D13" s="100"/>
      <c r="E13" s="273"/>
    </row>
    <row r="14" spans="1:5" ht="18" x14ac:dyDescent="0.25">
      <c r="A14" s="269"/>
      <c r="B14" s="997" t="s">
        <v>53</v>
      </c>
      <c r="C14" s="997"/>
      <c r="D14" s="997"/>
      <c r="E14" s="998"/>
    </row>
    <row r="15" spans="1:5" ht="16.5" x14ac:dyDescent="0.3">
      <c r="A15" s="272" t="s">
        <v>319</v>
      </c>
      <c r="B15" s="153" t="s">
        <v>533</v>
      </c>
      <c r="C15" s="100"/>
      <c r="D15" s="100"/>
      <c r="E15" s="270"/>
    </row>
    <row r="16" spans="1:5" ht="16.5" x14ac:dyDescent="0.3">
      <c r="A16" s="255" t="s">
        <v>320</v>
      </c>
      <c r="B16" s="163" t="s">
        <v>99</v>
      </c>
      <c r="C16" s="100"/>
      <c r="D16" s="100"/>
      <c r="E16" s="270"/>
    </row>
    <row r="17" spans="1:7" ht="16.5" x14ac:dyDescent="0.3">
      <c r="A17" s="255" t="s">
        <v>945</v>
      </c>
      <c r="B17" s="164" t="s">
        <v>516</v>
      </c>
      <c r="C17" s="148" t="s">
        <v>27</v>
      </c>
      <c r="D17" s="166"/>
      <c r="E17" s="271"/>
      <c r="G17" s="54"/>
    </row>
    <row r="18" spans="1:7" ht="16.5" x14ac:dyDescent="0.3">
      <c r="A18" s="255" t="s">
        <v>946</v>
      </c>
      <c r="B18" s="164" t="s">
        <v>534</v>
      </c>
      <c r="C18" s="148" t="s">
        <v>27</v>
      </c>
      <c r="D18" s="166"/>
      <c r="E18" s="271"/>
    </row>
    <row r="19" spans="1:7" ht="16.5" x14ac:dyDescent="0.3">
      <c r="A19" s="255" t="s">
        <v>947</v>
      </c>
      <c r="B19" s="164" t="s">
        <v>944</v>
      </c>
      <c r="C19" s="148" t="s">
        <v>27</v>
      </c>
      <c r="D19" s="166"/>
      <c r="E19" s="271"/>
    </row>
    <row r="20" spans="1:7" ht="16.5" x14ac:dyDescent="0.3">
      <c r="A20" s="995" t="s">
        <v>101</v>
      </c>
      <c r="B20" s="996"/>
      <c r="C20" s="100"/>
      <c r="D20" s="100"/>
      <c r="E20" s="273"/>
    </row>
    <row r="21" spans="1:7" ht="18" x14ac:dyDescent="0.25">
      <c r="A21" s="269"/>
      <c r="B21" s="997" t="s">
        <v>380</v>
      </c>
      <c r="C21" s="997"/>
      <c r="D21" s="997"/>
      <c r="E21" s="998"/>
    </row>
    <row r="22" spans="1:7" ht="16.5" x14ac:dyDescent="0.3">
      <c r="A22" s="272" t="s">
        <v>319</v>
      </c>
      <c r="B22" s="153" t="s">
        <v>533</v>
      </c>
      <c r="C22" s="100"/>
      <c r="D22" s="100"/>
      <c r="E22" s="270"/>
    </row>
    <row r="23" spans="1:7" ht="16.5" x14ac:dyDescent="0.3">
      <c r="A23" s="255" t="s">
        <v>320</v>
      </c>
      <c r="B23" s="163" t="s">
        <v>99</v>
      </c>
      <c r="C23" s="100"/>
      <c r="D23" s="100"/>
      <c r="E23" s="270"/>
    </row>
    <row r="24" spans="1:7" ht="16.5" x14ac:dyDescent="0.3">
      <c r="A24" s="255" t="s">
        <v>945</v>
      </c>
      <c r="B24" s="164" t="s">
        <v>516</v>
      </c>
      <c r="C24" s="148" t="s">
        <v>27</v>
      </c>
      <c r="D24" s="166"/>
      <c r="E24" s="271"/>
      <c r="G24" s="54"/>
    </row>
    <row r="25" spans="1:7" ht="16.5" x14ac:dyDescent="0.3">
      <c r="A25" s="255" t="s">
        <v>946</v>
      </c>
      <c r="B25" s="164" t="s">
        <v>534</v>
      </c>
      <c r="C25" s="148" t="s">
        <v>27</v>
      </c>
      <c r="D25" s="166"/>
      <c r="E25" s="271"/>
    </row>
    <row r="26" spans="1:7" ht="16.5" x14ac:dyDescent="0.3">
      <c r="A26" s="255" t="s">
        <v>947</v>
      </c>
      <c r="B26" s="164" t="s">
        <v>944</v>
      </c>
      <c r="C26" s="148" t="s">
        <v>27</v>
      </c>
      <c r="D26" s="166"/>
      <c r="E26" s="271"/>
    </row>
    <row r="27" spans="1:7" ht="16.5" x14ac:dyDescent="0.3">
      <c r="A27" s="995" t="s">
        <v>517</v>
      </c>
      <c r="B27" s="996"/>
      <c r="C27" s="100"/>
      <c r="D27" s="100"/>
      <c r="E27" s="273"/>
    </row>
    <row r="28" spans="1:7" ht="18" x14ac:dyDescent="0.25">
      <c r="A28" s="274"/>
      <c r="B28" s="845" t="s">
        <v>276</v>
      </c>
      <c r="C28" s="845"/>
      <c r="D28" s="845"/>
      <c r="E28" s="846"/>
    </row>
    <row r="29" spans="1:7" ht="18" x14ac:dyDescent="0.3">
      <c r="A29" s="272" t="s">
        <v>319</v>
      </c>
      <c r="B29" s="153" t="s">
        <v>533</v>
      </c>
      <c r="C29" s="167"/>
      <c r="D29" s="753"/>
      <c r="E29" s="273"/>
    </row>
    <row r="30" spans="1:7" ht="16.5" x14ac:dyDescent="0.3">
      <c r="A30" s="255" t="s">
        <v>320</v>
      </c>
      <c r="B30" s="163" t="s">
        <v>99</v>
      </c>
      <c r="C30" s="100"/>
      <c r="D30" s="100"/>
      <c r="E30" s="270"/>
      <c r="F30" s="605"/>
    </row>
    <row r="31" spans="1:7" ht="16.5" x14ac:dyDescent="0.3">
      <c r="A31" s="255" t="s">
        <v>945</v>
      </c>
      <c r="B31" s="164" t="s">
        <v>972</v>
      </c>
      <c r="C31" s="148" t="s">
        <v>27</v>
      </c>
      <c r="D31" s="166"/>
      <c r="E31" s="271"/>
      <c r="G31" s="54"/>
    </row>
    <row r="32" spans="1:7" ht="16.5" x14ac:dyDescent="0.3">
      <c r="A32" s="255" t="s">
        <v>946</v>
      </c>
      <c r="B32" s="164" t="s">
        <v>534</v>
      </c>
      <c r="C32" s="148" t="s">
        <v>27</v>
      </c>
      <c r="D32" s="166"/>
      <c r="E32" s="271"/>
    </row>
    <row r="33" spans="1:5" ht="16.5" x14ac:dyDescent="0.3">
      <c r="A33" s="255" t="s">
        <v>947</v>
      </c>
      <c r="B33" s="164" t="s">
        <v>944</v>
      </c>
      <c r="C33" s="148" t="s">
        <v>27</v>
      </c>
      <c r="D33" s="166"/>
      <c r="E33" s="271"/>
    </row>
    <row r="34" spans="1:5" ht="16.5" x14ac:dyDescent="0.3">
      <c r="A34" s="275"/>
      <c r="B34" s="168"/>
      <c r="C34" s="169"/>
      <c r="D34" s="166"/>
      <c r="E34" s="349"/>
    </row>
    <row r="35" spans="1:5" ht="16.5" x14ac:dyDescent="0.3">
      <c r="A35" s="255"/>
      <c r="B35" s="153" t="s">
        <v>60</v>
      </c>
      <c r="C35" s="757"/>
      <c r="D35" s="756"/>
      <c r="E35" s="276"/>
    </row>
  </sheetData>
  <mergeCells count="11">
    <mergeCell ref="A20:B20"/>
    <mergeCell ref="B21:E21"/>
    <mergeCell ref="A27:B27"/>
    <mergeCell ref="B28:E28"/>
    <mergeCell ref="D5:E5"/>
    <mergeCell ref="B14:E14"/>
    <mergeCell ref="A2:E2"/>
    <mergeCell ref="A3:E3"/>
    <mergeCell ref="A4:E4"/>
    <mergeCell ref="B7:E7"/>
    <mergeCell ref="A13:B13"/>
  </mergeCells>
  <pageMargins left="0.7" right="0.7" top="0.75" bottom="0.75" header="0.3" footer="0.3"/>
  <pageSetup paperSize="9" scale="69" orientation="portrait" r:id="rId1"/>
  <colBreaks count="1" manualBreakCount="1">
    <brk id="5" max="1048575"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92D050"/>
  </sheetPr>
  <dimension ref="A2:M125"/>
  <sheetViews>
    <sheetView zoomScaleNormal="100" workbookViewId="0">
      <selection activeCell="J17" sqref="J17"/>
    </sheetView>
  </sheetViews>
  <sheetFormatPr baseColWidth="10" defaultRowHeight="15" x14ac:dyDescent="0.25"/>
  <cols>
    <col min="1" max="1" width="12.28515625" customWidth="1"/>
    <col min="2" max="2" width="61" customWidth="1"/>
    <col min="3" max="3" width="5.85546875" customWidth="1"/>
    <col min="4" max="4" width="12" customWidth="1"/>
    <col min="5" max="5" width="14" style="70" customWidth="1"/>
    <col min="6" max="6" width="24.42578125" customWidth="1"/>
  </cols>
  <sheetData>
    <row r="2" spans="1:6" ht="27.75" customHeight="1" x14ac:dyDescent="0.25">
      <c r="A2" s="796" t="str">
        <f>'Chap 1 CDQ'!A1:F1</f>
        <v>PROJET DE CONSTRUCTION DU SIEGE L'AUTORITE DE REGULATION DE L'ELECTRICITE DU BENIN (ARE)</v>
      </c>
      <c r="B2" s="796"/>
      <c r="C2" s="796"/>
      <c r="D2" s="796"/>
      <c r="E2" s="796"/>
      <c r="F2" s="796"/>
    </row>
    <row r="3" spans="1:6" ht="21" customHeight="1" x14ac:dyDescent="0.25">
      <c r="A3" s="1007" t="s">
        <v>323</v>
      </c>
      <c r="B3" s="1007"/>
      <c r="C3" s="1007"/>
      <c r="D3" s="1007"/>
      <c r="E3" s="1007"/>
      <c r="F3" s="1007"/>
    </row>
    <row r="4" spans="1:6" ht="18.75" thickBot="1" x14ac:dyDescent="0.3">
      <c r="A4" s="798" t="s">
        <v>235</v>
      </c>
      <c r="B4" s="798"/>
      <c r="C4" s="798"/>
      <c r="D4" s="798"/>
      <c r="E4" s="798"/>
      <c r="F4" s="798"/>
    </row>
    <row r="5" spans="1:6" ht="28.5" customHeight="1" thickTop="1" x14ac:dyDescent="0.25">
      <c r="A5" s="182" t="s">
        <v>57</v>
      </c>
      <c r="B5" s="183" t="s">
        <v>58</v>
      </c>
      <c r="C5" s="183" t="s">
        <v>15</v>
      </c>
      <c r="D5" s="184" t="s">
        <v>2</v>
      </c>
      <c r="E5" s="185" t="s">
        <v>3</v>
      </c>
      <c r="F5" s="186" t="s">
        <v>56</v>
      </c>
    </row>
    <row r="6" spans="1:6" ht="15.75" x14ac:dyDescent="0.25">
      <c r="A6" s="175"/>
      <c r="B6" s="84"/>
      <c r="C6" s="84"/>
      <c r="D6" s="124"/>
      <c r="E6" s="101"/>
      <c r="F6" s="187"/>
    </row>
    <row r="7" spans="1:6" ht="31.5" x14ac:dyDescent="0.25">
      <c r="A7" s="175" t="s">
        <v>197</v>
      </c>
      <c r="B7" s="63" t="s">
        <v>531</v>
      </c>
      <c r="C7" s="64"/>
      <c r="D7" s="93"/>
      <c r="E7" s="109"/>
      <c r="F7" s="188"/>
    </row>
    <row r="8" spans="1:6" ht="17.25" customHeight="1" x14ac:dyDescent="0.25">
      <c r="A8" s="175" t="s">
        <v>198</v>
      </c>
      <c r="B8" s="63" t="s">
        <v>532</v>
      </c>
      <c r="C8" s="64"/>
      <c r="D8" s="93"/>
      <c r="E8" s="109"/>
      <c r="F8" s="188"/>
    </row>
    <row r="9" spans="1:6" ht="17.25" customHeight="1" x14ac:dyDescent="0.25">
      <c r="A9" s="175" t="s">
        <v>199</v>
      </c>
      <c r="B9" s="63" t="s">
        <v>370</v>
      </c>
      <c r="C9" s="64"/>
      <c r="D9" s="93"/>
      <c r="E9" s="109"/>
      <c r="F9" s="188"/>
    </row>
    <row r="10" spans="1:6" ht="36" customHeight="1" x14ac:dyDescent="0.25">
      <c r="A10" s="228" t="s">
        <v>199</v>
      </c>
      <c r="B10" s="118" t="s">
        <v>159</v>
      </c>
      <c r="C10" s="115" t="s">
        <v>98</v>
      </c>
      <c r="D10" s="294">
        <v>50.58</v>
      </c>
      <c r="E10" s="109"/>
      <c r="F10" s="200"/>
    </row>
    <row r="11" spans="1:6" s="59" customFormat="1" ht="31.5" x14ac:dyDescent="0.25">
      <c r="A11" s="228" t="s">
        <v>200</v>
      </c>
      <c r="B11" s="8" t="s">
        <v>930</v>
      </c>
      <c r="C11" s="6" t="s">
        <v>21</v>
      </c>
      <c r="D11" s="294">
        <v>86.15</v>
      </c>
      <c r="E11" s="37"/>
      <c r="F11" s="200"/>
    </row>
    <row r="12" spans="1:6" s="59" customFormat="1" ht="31.5" x14ac:dyDescent="0.25">
      <c r="A12" s="228" t="s">
        <v>905</v>
      </c>
      <c r="B12" s="8" t="s">
        <v>931</v>
      </c>
      <c r="C12" s="6" t="s">
        <v>21</v>
      </c>
      <c r="D12" s="294">
        <v>26.29</v>
      </c>
      <c r="E12" s="37"/>
      <c r="F12" s="200"/>
    </row>
    <row r="13" spans="1:6" ht="31.5" x14ac:dyDescent="0.25">
      <c r="A13" s="228" t="s">
        <v>906</v>
      </c>
      <c r="B13" s="113" t="s">
        <v>377</v>
      </c>
      <c r="C13" s="93" t="s">
        <v>27</v>
      </c>
      <c r="D13" s="602">
        <v>168.62299999999999</v>
      </c>
      <c r="E13" s="109"/>
      <c r="F13" s="200"/>
    </row>
    <row r="14" spans="1:6" s="48" customFormat="1" ht="31.5" x14ac:dyDescent="0.25">
      <c r="A14" s="228" t="s">
        <v>932</v>
      </c>
      <c r="B14" s="113" t="s">
        <v>164</v>
      </c>
      <c r="C14" s="71" t="s">
        <v>10</v>
      </c>
      <c r="D14" s="71">
        <v>1</v>
      </c>
      <c r="E14" s="109"/>
      <c r="F14" s="200"/>
    </row>
    <row r="15" spans="1:6" s="48" customFormat="1" ht="15.75" x14ac:dyDescent="0.25">
      <c r="A15" s="175" t="s">
        <v>907</v>
      </c>
      <c r="B15" s="63" t="s">
        <v>371</v>
      </c>
      <c r="C15" s="93"/>
      <c r="D15" s="93"/>
      <c r="E15" s="109"/>
      <c r="F15" s="200"/>
    </row>
    <row r="16" spans="1:6" ht="36" customHeight="1" x14ac:dyDescent="0.25">
      <c r="A16" s="228" t="s">
        <v>908</v>
      </c>
      <c r="B16" s="118" t="s">
        <v>159</v>
      </c>
      <c r="C16" s="115" t="s">
        <v>98</v>
      </c>
      <c r="D16" s="294">
        <v>85.578999999999994</v>
      </c>
      <c r="E16" s="109"/>
      <c r="F16" s="200"/>
    </row>
    <row r="17" spans="1:10" s="59" customFormat="1" ht="31.5" x14ac:dyDescent="0.25">
      <c r="A17" s="228" t="s">
        <v>909</v>
      </c>
      <c r="B17" s="8" t="s">
        <v>930</v>
      </c>
      <c r="C17" s="6" t="s">
        <v>21</v>
      </c>
      <c r="D17" s="294">
        <v>142.80000000000001</v>
      </c>
      <c r="E17" s="37"/>
      <c r="F17" s="200"/>
    </row>
    <row r="18" spans="1:10" s="59" customFormat="1" ht="31.5" x14ac:dyDescent="0.25">
      <c r="A18" s="228" t="s">
        <v>910</v>
      </c>
      <c r="B18" s="8" t="s">
        <v>931</v>
      </c>
      <c r="C18" s="6" t="s">
        <v>21</v>
      </c>
      <c r="D18" s="294">
        <v>42.84</v>
      </c>
      <c r="E18" s="37"/>
      <c r="F18" s="200"/>
    </row>
    <row r="19" spans="1:10" ht="47.25" x14ac:dyDescent="0.25">
      <c r="A19" s="228" t="s">
        <v>933</v>
      </c>
      <c r="B19" s="8" t="s">
        <v>952</v>
      </c>
      <c r="C19" s="6" t="s">
        <v>21</v>
      </c>
      <c r="D19" s="292">
        <v>42.84</v>
      </c>
      <c r="E19" s="37"/>
      <c r="F19" s="200"/>
      <c r="J19" s="59"/>
    </row>
    <row r="20" spans="1:10" ht="15.75" x14ac:dyDescent="0.25">
      <c r="A20" s="175"/>
      <c r="B20" s="330" t="s">
        <v>201</v>
      </c>
      <c r="C20" s="62"/>
      <c r="D20" s="108"/>
      <c r="E20" s="101"/>
      <c r="F20" s="191"/>
      <c r="J20" s="59"/>
    </row>
    <row r="21" spans="1:10" ht="15.75" x14ac:dyDescent="0.25">
      <c r="A21" s="175"/>
      <c r="B21" s="62"/>
      <c r="C21" s="62"/>
      <c r="D21" s="108"/>
      <c r="E21" s="101"/>
      <c r="F21" s="190"/>
    </row>
    <row r="22" spans="1:10" ht="15.75" x14ac:dyDescent="0.25">
      <c r="A22" s="175" t="s">
        <v>202</v>
      </c>
      <c r="B22" s="63" t="s">
        <v>858</v>
      </c>
      <c r="C22" s="64"/>
      <c r="D22" s="93"/>
      <c r="E22" s="109"/>
      <c r="F22" s="188"/>
    </row>
    <row r="23" spans="1:10" ht="36" customHeight="1" x14ac:dyDescent="0.25">
      <c r="A23" s="228" t="s">
        <v>203</v>
      </c>
      <c r="B23" s="118" t="s">
        <v>159</v>
      </c>
      <c r="C23" s="115" t="s">
        <v>98</v>
      </c>
      <c r="D23" s="294">
        <v>66.900000000000006</v>
      </c>
      <c r="E23" s="109"/>
      <c r="F23" s="200"/>
    </row>
    <row r="24" spans="1:10" ht="36" customHeight="1" x14ac:dyDescent="0.25">
      <c r="A24" s="228" t="s">
        <v>95</v>
      </c>
      <c r="B24" s="118" t="s">
        <v>902</v>
      </c>
      <c r="C24" s="115" t="s">
        <v>10</v>
      </c>
      <c r="D24" s="294">
        <v>1</v>
      </c>
      <c r="E24" s="109"/>
      <c r="F24" s="200"/>
    </row>
    <row r="25" spans="1:10" ht="36" customHeight="1" x14ac:dyDescent="0.25">
      <c r="A25" s="228" t="s">
        <v>138</v>
      </c>
      <c r="B25" s="118" t="s">
        <v>895</v>
      </c>
      <c r="C25" s="115" t="s">
        <v>7</v>
      </c>
      <c r="D25" s="294">
        <v>50</v>
      </c>
      <c r="E25" s="109"/>
      <c r="F25" s="200"/>
    </row>
    <row r="26" spans="1:10" s="59" customFormat="1" ht="31.5" x14ac:dyDescent="0.25">
      <c r="A26" s="228" t="s">
        <v>204</v>
      </c>
      <c r="B26" s="8" t="s">
        <v>930</v>
      </c>
      <c r="C26" s="6" t="s">
        <v>21</v>
      </c>
      <c r="D26" s="294">
        <v>67.167000000000002</v>
      </c>
      <c r="E26" s="37"/>
      <c r="F26" s="200"/>
    </row>
    <row r="27" spans="1:10" s="59" customFormat="1" ht="31.5" x14ac:dyDescent="0.25">
      <c r="A27" s="228" t="s">
        <v>900</v>
      </c>
      <c r="B27" s="8" t="s">
        <v>931</v>
      </c>
      <c r="C27" s="6" t="s">
        <v>21</v>
      </c>
      <c r="D27" s="294">
        <v>33.58</v>
      </c>
      <c r="E27" s="37"/>
      <c r="F27" s="200"/>
    </row>
    <row r="28" spans="1:10" ht="31.5" x14ac:dyDescent="0.25">
      <c r="A28" s="228" t="s">
        <v>911</v>
      </c>
      <c r="B28" s="113" t="s">
        <v>859</v>
      </c>
      <c r="C28" s="93" t="s">
        <v>27</v>
      </c>
      <c r="D28" s="293">
        <v>223.89</v>
      </c>
      <c r="E28" s="109"/>
      <c r="F28" s="200"/>
    </row>
    <row r="29" spans="1:10" ht="36" customHeight="1" x14ac:dyDescent="0.25">
      <c r="A29" s="228" t="s">
        <v>934</v>
      </c>
      <c r="B29" s="118" t="s">
        <v>901</v>
      </c>
      <c r="C29" s="115" t="s">
        <v>10</v>
      </c>
      <c r="D29" s="294">
        <v>1</v>
      </c>
      <c r="E29" s="109"/>
      <c r="F29" s="200"/>
    </row>
    <row r="30" spans="1:10" s="48" customFormat="1" ht="31.5" x14ac:dyDescent="0.25">
      <c r="A30" s="228" t="s">
        <v>953</v>
      </c>
      <c r="B30" s="113" t="s">
        <v>164</v>
      </c>
      <c r="C30" s="71" t="s">
        <v>10</v>
      </c>
      <c r="D30" s="71">
        <v>1</v>
      </c>
      <c r="E30" s="109"/>
      <c r="F30" s="200"/>
    </row>
    <row r="31" spans="1:10" ht="15.75" x14ac:dyDescent="0.25">
      <c r="A31" s="228"/>
      <c r="B31" s="113"/>
      <c r="C31" s="93"/>
      <c r="D31" s="293"/>
      <c r="E31" s="109"/>
      <c r="F31" s="200"/>
    </row>
    <row r="32" spans="1:10" ht="15.75" x14ac:dyDescent="0.25">
      <c r="A32" s="175"/>
      <c r="B32" s="330" t="s">
        <v>213</v>
      </c>
      <c r="C32" s="62"/>
      <c r="D32" s="108"/>
      <c r="E32" s="101"/>
      <c r="F32" s="191"/>
    </row>
    <row r="33" spans="1:6" ht="15.75" x14ac:dyDescent="0.25">
      <c r="A33" s="175" t="s">
        <v>205</v>
      </c>
      <c r="B33" s="63" t="s">
        <v>166</v>
      </c>
      <c r="C33" s="64"/>
      <c r="D33" s="93"/>
      <c r="E33" s="109"/>
      <c r="F33" s="200"/>
    </row>
    <row r="34" spans="1:6" ht="47.25" x14ac:dyDescent="0.25">
      <c r="A34" s="189" t="s">
        <v>206</v>
      </c>
      <c r="B34" s="110" t="s">
        <v>373</v>
      </c>
      <c r="C34" s="111" t="s">
        <v>27</v>
      </c>
      <c r="D34" s="294">
        <v>60</v>
      </c>
      <c r="E34" s="109"/>
      <c r="F34" s="200"/>
    </row>
    <row r="35" spans="1:6" ht="31.5" x14ac:dyDescent="0.25">
      <c r="A35" s="189" t="s">
        <v>207</v>
      </c>
      <c r="B35" s="110" t="s">
        <v>327</v>
      </c>
      <c r="C35" s="111" t="s">
        <v>27</v>
      </c>
      <c r="D35" s="294">
        <f>+D34</f>
        <v>60</v>
      </c>
      <c r="E35" s="109"/>
      <c r="F35" s="200"/>
    </row>
    <row r="36" spans="1:6" s="48" customFormat="1" ht="31.5" x14ac:dyDescent="0.25">
      <c r="A36" s="189" t="s">
        <v>208</v>
      </c>
      <c r="B36" s="110" t="s">
        <v>522</v>
      </c>
      <c r="C36" s="111" t="s">
        <v>15</v>
      </c>
      <c r="D36" s="93">
        <v>50</v>
      </c>
      <c r="E36" s="109"/>
      <c r="F36" s="200"/>
    </row>
    <row r="37" spans="1:6" s="48" customFormat="1" ht="31.5" x14ac:dyDescent="0.25">
      <c r="A37" s="189" t="s">
        <v>209</v>
      </c>
      <c r="B37" s="110" t="s">
        <v>860</v>
      </c>
      <c r="C37" s="111" t="s">
        <v>15</v>
      </c>
      <c r="D37" s="93">
        <v>10</v>
      </c>
      <c r="E37" s="109"/>
      <c r="F37" s="200"/>
    </row>
    <row r="38" spans="1:6" s="48" customFormat="1" ht="31.5" x14ac:dyDescent="0.25">
      <c r="A38" s="189" t="s">
        <v>329</v>
      </c>
      <c r="B38" s="110" t="s">
        <v>894</v>
      </c>
      <c r="C38" s="111" t="s">
        <v>7</v>
      </c>
      <c r="D38" s="93">
        <v>120</v>
      </c>
      <c r="E38" s="109"/>
      <c r="F38" s="200"/>
    </row>
    <row r="39" spans="1:6" ht="15.75" x14ac:dyDescent="0.25">
      <c r="A39" s="175"/>
      <c r="B39" s="330" t="s">
        <v>214</v>
      </c>
      <c r="C39" s="62"/>
      <c r="D39" s="108"/>
      <c r="E39" s="101"/>
      <c r="F39" s="191"/>
    </row>
    <row r="40" spans="1:6" s="53" customFormat="1" ht="15.75" x14ac:dyDescent="0.25">
      <c r="A40" s="175"/>
      <c r="B40" s="62"/>
      <c r="C40" s="62"/>
      <c r="D40" s="108"/>
      <c r="E40" s="101"/>
      <c r="F40" s="200"/>
    </row>
    <row r="41" spans="1:6" ht="31.5" x14ac:dyDescent="0.25">
      <c r="A41" s="175" t="s">
        <v>210</v>
      </c>
      <c r="B41" s="63" t="s">
        <v>330</v>
      </c>
      <c r="C41" s="65"/>
      <c r="D41" s="93"/>
      <c r="E41" s="109"/>
      <c r="F41" s="200"/>
    </row>
    <row r="42" spans="1:6" ht="47.25" x14ac:dyDescent="0.25">
      <c r="A42" s="189" t="s">
        <v>211</v>
      </c>
      <c r="B42" s="114" t="s">
        <v>899</v>
      </c>
      <c r="C42" s="65" t="s">
        <v>9</v>
      </c>
      <c r="D42" s="93">
        <v>2</v>
      </c>
      <c r="E42" s="109"/>
      <c r="F42" s="200"/>
    </row>
    <row r="43" spans="1:6" ht="15.75" x14ac:dyDescent="0.25">
      <c r="A43" s="189" t="s">
        <v>912</v>
      </c>
      <c r="B43" s="114" t="s">
        <v>896</v>
      </c>
      <c r="C43" s="65" t="s">
        <v>9</v>
      </c>
      <c r="D43" s="93">
        <v>2</v>
      </c>
      <c r="E43" s="109"/>
      <c r="F43" s="200"/>
    </row>
    <row r="44" spans="1:6" ht="31.5" x14ac:dyDescent="0.25">
      <c r="A44" s="189" t="s">
        <v>913</v>
      </c>
      <c r="B44" s="114" t="s">
        <v>974</v>
      </c>
      <c r="C44" s="65" t="s">
        <v>9</v>
      </c>
      <c r="D44" s="93">
        <v>8</v>
      </c>
      <c r="E44" s="109"/>
      <c r="F44" s="200"/>
    </row>
    <row r="45" spans="1:6" ht="15.75" x14ac:dyDescent="0.25">
      <c r="A45" s="189" t="s">
        <v>914</v>
      </c>
      <c r="B45" s="114" t="s">
        <v>897</v>
      </c>
      <c r="C45" s="65" t="s">
        <v>9</v>
      </c>
      <c r="D45" s="93">
        <v>3</v>
      </c>
      <c r="E45" s="109"/>
      <c r="F45" s="200"/>
    </row>
    <row r="46" spans="1:6" s="53" customFormat="1" ht="31.5" x14ac:dyDescent="0.25">
      <c r="A46" s="189" t="s">
        <v>915</v>
      </c>
      <c r="B46" s="114" t="s">
        <v>973</v>
      </c>
      <c r="C46" s="65" t="s">
        <v>9</v>
      </c>
      <c r="D46" s="93">
        <v>7</v>
      </c>
      <c r="E46" s="109"/>
      <c r="F46" s="200"/>
    </row>
    <row r="47" spans="1:6" s="53" customFormat="1" ht="31.5" x14ac:dyDescent="0.25">
      <c r="A47" s="189" t="s">
        <v>916</v>
      </c>
      <c r="B47" s="114" t="s">
        <v>331</v>
      </c>
      <c r="C47" s="65" t="s">
        <v>9</v>
      </c>
      <c r="D47" s="93">
        <v>9</v>
      </c>
      <c r="E47" s="116"/>
      <c r="F47" s="200"/>
    </row>
    <row r="48" spans="1:6" ht="15.75" x14ac:dyDescent="0.25">
      <c r="A48" s="189" t="s">
        <v>917</v>
      </c>
      <c r="B48" s="114" t="s">
        <v>898</v>
      </c>
      <c r="C48" s="65" t="s">
        <v>9</v>
      </c>
      <c r="D48" s="71">
        <v>3</v>
      </c>
      <c r="E48" s="109"/>
      <c r="F48" s="200"/>
    </row>
    <row r="49" spans="1:6" ht="31.5" x14ac:dyDescent="0.25">
      <c r="A49" s="189" t="s">
        <v>918</v>
      </c>
      <c r="B49" s="114" t="s">
        <v>340</v>
      </c>
      <c r="C49" s="76"/>
      <c r="D49" s="73"/>
      <c r="E49" s="77"/>
      <c r="F49" s="200"/>
    </row>
    <row r="50" spans="1:6" ht="47.25" x14ac:dyDescent="0.25">
      <c r="A50" s="189" t="s">
        <v>954</v>
      </c>
      <c r="B50" s="114" t="s">
        <v>530</v>
      </c>
      <c r="C50" s="78" t="s">
        <v>7</v>
      </c>
      <c r="D50" s="78">
        <f>8.4+1.4+0.57+0.93+0.62+1.4</f>
        <v>13.32</v>
      </c>
      <c r="E50" s="49"/>
      <c r="F50" s="200"/>
    </row>
    <row r="51" spans="1:6" ht="47.25" x14ac:dyDescent="0.25">
      <c r="A51" s="189" t="s">
        <v>955</v>
      </c>
      <c r="B51" s="114" t="s">
        <v>528</v>
      </c>
      <c r="C51" s="78" t="s">
        <v>7</v>
      </c>
      <c r="D51" s="78">
        <f>9.45+1.11+5.54+2.62+0.35+4.36+5.02+2.6+0.64</f>
        <v>31.69</v>
      </c>
      <c r="E51" s="49"/>
      <c r="F51" s="200"/>
    </row>
    <row r="52" spans="1:6" ht="47.25" x14ac:dyDescent="0.25">
      <c r="A52" s="189" t="s">
        <v>956</v>
      </c>
      <c r="B52" s="114" t="s">
        <v>529</v>
      </c>
      <c r="C52" s="78" t="s">
        <v>7</v>
      </c>
      <c r="D52" s="78">
        <v>3.36</v>
      </c>
      <c r="E52" s="49"/>
      <c r="F52" s="200"/>
    </row>
    <row r="53" spans="1:6" ht="47.25" customHeight="1" x14ac:dyDescent="0.25">
      <c r="A53" s="189" t="s">
        <v>957</v>
      </c>
      <c r="B53" s="114" t="s">
        <v>526</v>
      </c>
      <c r="C53" s="78" t="s">
        <v>7</v>
      </c>
      <c r="D53" s="78">
        <f>2.38+1.1+3.93+0.3+7.95+4.96+0.8+1.44</f>
        <v>22.860000000000003</v>
      </c>
      <c r="E53" s="49"/>
      <c r="F53" s="200"/>
    </row>
    <row r="54" spans="1:6" ht="47.25" customHeight="1" x14ac:dyDescent="0.25">
      <c r="A54" s="189" t="s">
        <v>958</v>
      </c>
      <c r="B54" s="114" t="s">
        <v>527</v>
      </c>
      <c r="C54" s="78" t="s">
        <v>7</v>
      </c>
      <c r="D54" s="78">
        <f>0.94+9.67+5.88+0.56+5.5+0.3+0.37+7.11+2.71+1.46+8.01</f>
        <v>42.51</v>
      </c>
      <c r="E54" s="49"/>
      <c r="F54" s="200"/>
    </row>
    <row r="55" spans="1:6" ht="47.25" customHeight="1" x14ac:dyDescent="0.25">
      <c r="A55" s="189" t="s">
        <v>959</v>
      </c>
      <c r="B55" s="114" t="s">
        <v>523</v>
      </c>
      <c r="C55" s="78" t="s">
        <v>7</v>
      </c>
      <c r="D55" s="78">
        <f>8.01+19</f>
        <v>27.009999999999998</v>
      </c>
      <c r="E55" s="49"/>
      <c r="F55" s="200"/>
    </row>
    <row r="56" spans="1:6" ht="47.25" customHeight="1" x14ac:dyDescent="0.25">
      <c r="A56" s="189" t="s">
        <v>960</v>
      </c>
      <c r="B56" s="114" t="s">
        <v>524</v>
      </c>
      <c r="C56" s="78" t="s">
        <v>7</v>
      </c>
      <c r="D56" s="78">
        <f>5.23+7.3+1.01</f>
        <v>13.540000000000001</v>
      </c>
      <c r="E56" s="49"/>
      <c r="F56" s="200"/>
    </row>
    <row r="57" spans="1:6" ht="47.25" customHeight="1" x14ac:dyDescent="0.25">
      <c r="A57" s="189" t="s">
        <v>961</v>
      </c>
      <c r="B57" s="114" t="s">
        <v>525</v>
      </c>
      <c r="C57" s="78" t="s">
        <v>7</v>
      </c>
      <c r="D57" s="78">
        <f>3.5+10.34</f>
        <v>13.84</v>
      </c>
      <c r="E57" s="49"/>
      <c r="F57" s="200"/>
    </row>
    <row r="58" spans="1:6" ht="15.75" x14ac:dyDescent="0.25">
      <c r="A58" s="175"/>
      <c r="B58" s="330" t="s">
        <v>215</v>
      </c>
      <c r="C58" s="62"/>
      <c r="D58" s="108"/>
      <c r="E58" s="109"/>
      <c r="F58" s="191"/>
    </row>
    <row r="59" spans="1:6" ht="15.75" x14ac:dyDescent="0.25">
      <c r="A59" s="175"/>
      <c r="B59" s="330"/>
      <c r="C59" s="62"/>
      <c r="D59" s="108"/>
      <c r="E59" s="109"/>
      <c r="F59" s="191"/>
    </row>
    <row r="60" spans="1:6" ht="15.75" x14ac:dyDescent="0.25">
      <c r="A60" s="175" t="s">
        <v>212</v>
      </c>
      <c r="B60" s="63" t="s">
        <v>140</v>
      </c>
      <c r="C60" s="64"/>
      <c r="D60" s="93"/>
      <c r="E60" s="109"/>
      <c r="F60" s="200"/>
    </row>
    <row r="61" spans="1:6" s="53" customFormat="1" ht="15.75" x14ac:dyDescent="0.25">
      <c r="A61" s="189" t="s">
        <v>443</v>
      </c>
      <c r="B61" s="110" t="s">
        <v>332</v>
      </c>
      <c r="C61" s="64" t="s">
        <v>9</v>
      </c>
      <c r="D61" s="93">
        <v>2</v>
      </c>
      <c r="E61" s="116"/>
      <c r="F61" s="200"/>
    </row>
    <row r="62" spans="1:6" ht="15.75" x14ac:dyDescent="0.25">
      <c r="A62" s="175"/>
      <c r="B62" s="330" t="s">
        <v>926</v>
      </c>
      <c r="C62" s="62"/>
      <c r="D62" s="108"/>
      <c r="E62" s="101"/>
      <c r="F62" s="190"/>
    </row>
    <row r="63" spans="1:6" ht="15.75" x14ac:dyDescent="0.25">
      <c r="A63" s="175"/>
      <c r="B63" s="62"/>
      <c r="C63" s="62"/>
      <c r="D63" s="108"/>
      <c r="E63" s="101"/>
      <c r="F63" s="42"/>
    </row>
    <row r="64" spans="1:6" ht="15.75" x14ac:dyDescent="0.25">
      <c r="A64" s="192" t="s">
        <v>919</v>
      </c>
      <c r="B64" s="5" t="s">
        <v>444</v>
      </c>
      <c r="C64" s="66"/>
      <c r="D64" s="66"/>
      <c r="E64" s="67"/>
      <c r="F64" s="193"/>
    </row>
    <row r="65" spans="1:9" ht="15.75" x14ac:dyDescent="0.25">
      <c r="A65" s="192" t="s">
        <v>920</v>
      </c>
      <c r="B65" s="5" t="s">
        <v>163</v>
      </c>
      <c r="C65" s="66"/>
      <c r="D65" s="66"/>
      <c r="E65" s="109"/>
      <c r="F65" s="193"/>
    </row>
    <row r="66" spans="1:9" ht="47.25" x14ac:dyDescent="0.25">
      <c r="A66" s="194" t="s">
        <v>921</v>
      </c>
      <c r="B66" s="7" t="s">
        <v>568</v>
      </c>
      <c r="C66" s="64" t="s">
        <v>7</v>
      </c>
      <c r="D66" s="293">
        <v>16</v>
      </c>
      <c r="E66" s="116"/>
      <c r="F66" s="174"/>
    </row>
    <row r="67" spans="1:9" ht="31.5" x14ac:dyDescent="0.25">
      <c r="A67" s="194" t="s">
        <v>922</v>
      </c>
      <c r="B67" s="7" t="s">
        <v>372</v>
      </c>
      <c r="C67" s="64" t="s">
        <v>7</v>
      </c>
      <c r="D67" s="72">
        <v>54.15</v>
      </c>
      <c r="E67" s="116"/>
      <c r="F67" s="200"/>
    </row>
    <row r="68" spans="1:9" ht="31.5" x14ac:dyDescent="0.25">
      <c r="A68" s="194" t="s">
        <v>923</v>
      </c>
      <c r="B68" s="7" t="s">
        <v>937</v>
      </c>
      <c r="C68" s="64" t="s">
        <v>9</v>
      </c>
      <c r="D68" s="72">
        <v>1</v>
      </c>
      <c r="E68" s="109"/>
      <c r="F68" s="200"/>
    </row>
    <row r="69" spans="1:9" ht="31.5" x14ac:dyDescent="0.25">
      <c r="A69" s="194" t="s">
        <v>924</v>
      </c>
      <c r="B69" s="7" t="s">
        <v>951</v>
      </c>
      <c r="C69" s="64" t="s">
        <v>9</v>
      </c>
      <c r="D69" s="72">
        <v>1</v>
      </c>
      <c r="E69" s="109"/>
      <c r="F69" s="200"/>
    </row>
    <row r="70" spans="1:9" ht="15.75" x14ac:dyDescent="0.25">
      <c r="A70" s="194"/>
      <c r="B70" s="327" t="s">
        <v>927</v>
      </c>
      <c r="C70" s="64"/>
      <c r="D70" s="76"/>
      <c r="E70" s="69"/>
      <c r="F70" s="191"/>
    </row>
    <row r="71" spans="1:9" s="91" customFormat="1" ht="15.75" x14ac:dyDescent="0.25">
      <c r="A71" s="197" t="s">
        <v>925</v>
      </c>
      <c r="B71" s="328" t="s">
        <v>165</v>
      </c>
      <c r="C71" s="68"/>
      <c r="D71" s="76"/>
      <c r="E71" s="66"/>
      <c r="F71" s="200"/>
      <c r="G71" s="88"/>
      <c r="H71" s="89"/>
      <c r="I71" s="90"/>
    </row>
    <row r="72" spans="1:9" ht="30" customHeight="1" x14ac:dyDescent="0.25">
      <c r="A72" s="589" t="s">
        <v>920</v>
      </c>
      <c r="B72" s="588" t="s">
        <v>861</v>
      </c>
      <c r="C72" s="56" t="s">
        <v>96</v>
      </c>
      <c r="D72" s="72">
        <v>1</v>
      </c>
      <c r="E72" s="116"/>
      <c r="F72" s="200"/>
    </row>
    <row r="73" spans="1:9" s="53" customFormat="1" ht="47.25" x14ac:dyDescent="0.25">
      <c r="A73" s="589" t="s">
        <v>925</v>
      </c>
      <c r="B73" s="113" t="s">
        <v>862</v>
      </c>
      <c r="C73" s="56" t="s">
        <v>96</v>
      </c>
      <c r="D73" s="72">
        <v>1</v>
      </c>
      <c r="E73" s="116"/>
      <c r="F73" s="174"/>
    </row>
    <row r="74" spans="1:9" ht="15.75" x14ac:dyDescent="0.25">
      <c r="A74" s="195"/>
      <c r="B74" s="327" t="s">
        <v>928</v>
      </c>
      <c r="C74" s="68"/>
      <c r="D74" s="76"/>
      <c r="E74" s="69"/>
      <c r="F74" s="191"/>
    </row>
    <row r="75" spans="1:9" s="55" customFormat="1" ht="15.75" x14ac:dyDescent="0.25">
      <c r="A75" s="199"/>
      <c r="B75" s="105"/>
      <c r="C75" s="68"/>
      <c r="D75" s="76"/>
      <c r="E75" s="69"/>
      <c r="F75" s="196"/>
    </row>
    <row r="76" spans="1:9" s="55" customFormat="1" ht="15.75" x14ac:dyDescent="0.25">
      <c r="A76" s="198" t="s">
        <v>216</v>
      </c>
      <c r="B76" s="82" t="s">
        <v>502</v>
      </c>
      <c r="C76" s="112"/>
      <c r="D76" s="93"/>
      <c r="E76" s="109"/>
      <c r="F76" s="190"/>
    </row>
    <row r="77" spans="1:9" s="55" customFormat="1" ht="15.75" x14ac:dyDescent="0.25">
      <c r="A77" s="198" t="s">
        <v>217</v>
      </c>
      <c r="B77" s="82"/>
      <c r="C77" s="112"/>
      <c r="D77" s="93"/>
      <c r="E77" s="109"/>
      <c r="F77" s="190"/>
    </row>
    <row r="78" spans="1:9" s="55" customFormat="1" ht="15.75" x14ac:dyDescent="0.25">
      <c r="A78" s="198" t="s">
        <v>218</v>
      </c>
      <c r="B78" s="43" t="s">
        <v>141</v>
      </c>
      <c r="C78" s="73"/>
      <c r="D78" s="73"/>
      <c r="E78" s="74"/>
      <c r="F78" s="200"/>
    </row>
    <row r="79" spans="1:9" s="55" customFormat="1" ht="15.75" x14ac:dyDescent="0.25">
      <c r="A79" s="199" t="s">
        <v>503</v>
      </c>
      <c r="B79" s="83" t="s">
        <v>515</v>
      </c>
      <c r="C79" s="76" t="s">
        <v>142</v>
      </c>
      <c r="D79" s="295">
        <f>40.89</f>
        <v>40.89</v>
      </c>
      <c r="E79" s="77"/>
      <c r="F79" s="200"/>
    </row>
    <row r="80" spans="1:9" s="55" customFormat="1" ht="15.75" x14ac:dyDescent="0.25">
      <c r="A80" s="198" t="s">
        <v>505</v>
      </c>
      <c r="B80" s="43" t="s">
        <v>143</v>
      </c>
      <c r="C80" s="76"/>
      <c r="D80" s="79"/>
      <c r="E80" s="77"/>
      <c r="F80" s="200"/>
    </row>
    <row r="81" spans="1:6" s="55" customFormat="1" ht="15.75" x14ac:dyDescent="0.25">
      <c r="A81" s="199" t="s">
        <v>504</v>
      </c>
      <c r="B81" s="83" t="s">
        <v>144</v>
      </c>
      <c r="C81" s="76" t="s">
        <v>142</v>
      </c>
      <c r="D81" s="295">
        <v>2</v>
      </c>
      <c r="E81" s="77"/>
      <c r="F81" s="200"/>
    </row>
    <row r="82" spans="1:6" s="55" customFormat="1" ht="15.75" x14ac:dyDescent="0.25">
      <c r="A82" s="199" t="s">
        <v>506</v>
      </c>
      <c r="B82" s="83" t="s">
        <v>146</v>
      </c>
      <c r="C82" s="78" t="s">
        <v>21</v>
      </c>
      <c r="D82" s="295">
        <v>5</v>
      </c>
      <c r="E82" s="77"/>
      <c r="F82" s="200"/>
    </row>
    <row r="83" spans="1:6" s="55" customFormat="1" ht="15.75" x14ac:dyDescent="0.25">
      <c r="A83" s="199" t="s">
        <v>507</v>
      </c>
      <c r="B83" s="83" t="s">
        <v>147</v>
      </c>
      <c r="C83" s="78" t="s">
        <v>21</v>
      </c>
      <c r="D83" s="170">
        <v>7.5</v>
      </c>
      <c r="E83" s="77"/>
      <c r="F83" s="200"/>
    </row>
    <row r="84" spans="1:6" s="55" customFormat="1" ht="15.75" x14ac:dyDescent="0.25">
      <c r="A84" s="199" t="s">
        <v>508</v>
      </c>
      <c r="B84" s="83" t="s">
        <v>148</v>
      </c>
      <c r="C84" s="78" t="s">
        <v>21</v>
      </c>
      <c r="D84" s="170">
        <v>3.9</v>
      </c>
      <c r="E84" s="77"/>
      <c r="F84" s="200"/>
    </row>
    <row r="85" spans="1:6" s="55" customFormat="1" ht="15.75" x14ac:dyDescent="0.25">
      <c r="A85" s="198" t="s">
        <v>225</v>
      </c>
      <c r="B85" s="75" t="s">
        <v>149</v>
      </c>
      <c r="C85" s="86"/>
      <c r="D85" s="87"/>
      <c r="E85" s="86"/>
      <c r="F85" s="200"/>
    </row>
    <row r="86" spans="1:6" s="55" customFormat="1" ht="47.25" x14ac:dyDescent="0.25">
      <c r="A86" s="204" t="s">
        <v>509</v>
      </c>
      <c r="B86" s="85" t="s">
        <v>333</v>
      </c>
      <c r="C86" s="78" t="s">
        <v>27</v>
      </c>
      <c r="D86" s="170">
        <v>35.1</v>
      </c>
      <c r="E86" s="49"/>
      <c r="F86" s="200"/>
    </row>
    <row r="87" spans="1:6" s="55" customFormat="1" ht="47.25" x14ac:dyDescent="0.25">
      <c r="A87" s="204" t="s">
        <v>510</v>
      </c>
      <c r="B87" s="85" t="s">
        <v>348</v>
      </c>
      <c r="C87" s="78" t="s">
        <v>27</v>
      </c>
      <c r="D87" s="170">
        <v>10</v>
      </c>
      <c r="E87" s="49"/>
      <c r="F87" s="200"/>
    </row>
    <row r="88" spans="1:6" s="55" customFormat="1" ht="31.5" x14ac:dyDescent="0.25">
      <c r="A88" s="204" t="s">
        <v>511</v>
      </c>
      <c r="B88" s="85" t="s">
        <v>328</v>
      </c>
      <c r="C88" s="78" t="s">
        <v>27</v>
      </c>
      <c r="D88" s="170">
        <v>25</v>
      </c>
      <c r="E88" s="49"/>
      <c r="F88" s="200"/>
    </row>
    <row r="89" spans="1:6" s="55" customFormat="1" ht="15.75" x14ac:dyDescent="0.25">
      <c r="A89" s="198" t="s">
        <v>512</v>
      </c>
      <c r="B89" s="75" t="s">
        <v>226</v>
      </c>
      <c r="C89" s="78"/>
      <c r="D89" s="79"/>
      <c r="E89" s="49"/>
      <c r="F89" s="200"/>
    </row>
    <row r="90" spans="1:6" s="55" customFormat="1" ht="47.25" x14ac:dyDescent="0.25">
      <c r="A90" s="201" t="s">
        <v>513</v>
      </c>
      <c r="B90" s="85" t="s">
        <v>334</v>
      </c>
      <c r="C90" s="78" t="s">
        <v>9</v>
      </c>
      <c r="D90" s="79">
        <v>1</v>
      </c>
      <c r="E90" s="49"/>
      <c r="F90" s="200"/>
    </row>
    <row r="91" spans="1:6" s="55" customFormat="1" ht="31.5" x14ac:dyDescent="0.25">
      <c r="A91" s="201" t="s">
        <v>514</v>
      </c>
      <c r="B91" s="85" t="s">
        <v>521</v>
      </c>
      <c r="C91" s="78" t="s">
        <v>4</v>
      </c>
      <c r="D91" s="79">
        <v>1</v>
      </c>
      <c r="E91" s="49"/>
      <c r="F91" s="200"/>
    </row>
    <row r="92" spans="1:6" s="55" customFormat="1" ht="15.75" x14ac:dyDescent="0.25">
      <c r="A92" s="199"/>
      <c r="B92" s="329" t="s">
        <v>445</v>
      </c>
      <c r="C92" s="76"/>
      <c r="D92" s="73"/>
      <c r="E92" s="77"/>
      <c r="F92" s="191"/>
    </row>
    <row r="93" spans="1:6" s="55" customFormat="1" ht="15.75" x14ac:dyDescent="0.25">
      <c r="A93" s="199"/>
      <c r="B93" s="81"/>
      <c r="C93" s="76"/>
      <c r="D93" s="73"/>
      <c r="E93" s="77"/>
      <c r="F93" s="191"/>
    </row>
    <row r="94" spans="1:6" s="106" customFormat="1" ht="15.75" x14ac:dyDescent="0.25">
      <c r="A94" s="198" t="s">
        <v>219</v>
      </c>
      <c r="B94" s="125" t="s">
        <v>339</v>
      </c>
      <c r="C94" s="76"/>
      <c r="D94" s="73"/>
      <c r="E94" s="77"/>
      <c r="F94" s="191"/>
    </row>
    <row r="95" spans="1:6" ht="31.5" x14ac:dyDescent="0.25">
      <c r="A95" s="201" t="s">
        <v>220</v>
      </c>
      <c r="B95" s="85" t="s">
        <v>335</v>
      </c>
      <c r="C95" s="78" t="s">
        <v>7</v>
      </c>
      <c r="D95" s="78">
        <v>0</v>
      </c>
      <c r="E95" s="77"/>
      <c r="F95" s="202"/>
    </row>
    <row r="96" spans="1:6" s="55" customFormat="1" ht="47.25" x14ac:dyDescent="0.25">
      <c r="A96" s="201" t="s">
        <v>221</v>
      </c>
      <c r="B96" s="85" t="s">
        <v>336</v>
      </c>
      <c r="C96" s="78" t="s">
        <v>7</v>
      </c>
      <c r="D96" s="78">
        <v>30</v>
      </c>
      <c r="E96" s="77"/>
      <c r="F96" s="200"/>
    </row>
    <row r="97" spans="1:9" s="55" customFormat="1" ht="31.5" x14ac:dyDescent="0.25">
      <c r="A97" s="201" t="s">
        <v>222</v>
      </c>
      <c r="B97" s="85" t="s">
        <v>337</v>
      </c>
      <c r="C97" s="78" t="s">
        <v>9</v>
      </c>
      <c r="D97" s="78">
        <v>6</v>
      </c>
      <c r="E97" s="77"/>
      <c r="F97" s="200"/>
    </row>
    <row r="98" spans="1:9" s="55" customFormat="1" ht="31.5" x14ac:dyDescent="0.25">
      <c r="A98" s="201"/>
      <c r="B98" s="85" t="s">
        <v>1647</v>
      </c>
      <c r="C98" s="78" t="s">
        <v>9</v>
      </c>
      <c r="D98" s="78">
        <v>1</v>
      </c>
      <c r="E98" s="77"/>
      <c r="F98" s="200"/>
    </row>
    <row r="99" spans="1:9" s="55" customFormat="1" ht="31.5" x14ac:dyDescent="0.25">
      <c r="A99" s="201" t="s">
        <v>223</v>
      </c>
      <c r="B99" s="85" t="s">
        <v>338</v>
      </c>
      <c r="C99" s="78" t="s">
        <v>9</v>
      </c>
      <c r="D99" s="78">
        <v>3</v>
      </c>
      <c r="E99" s="77"/>
      <c r="F99" s="200"/>
    </row>
    <row r="100" spans="1:9" s="55" customFormat="1" ht="15.75" x14ac:dyDescent="0.25">
      <c r="A100" s="201" t="s">
        <v>224</v>
      </c>
      <c r="B100" s="173" t="s">
        <v>893</v>
      </c>
      <c r="C100" s="78" t="s">
        <v>9</v>
      </c>
      <c r="D100" s="78">
        <v>1</v>
      </c>
      <c r="E100" s="77"/>
      <c r="F100" s="200"/>
    </row>
    <row r="101" spans="1:9" s="55" customFormat="1" ht="15.75" x14ac:dyDescent="0.25">
      <c r="A101" s="199"/>
      <c r="B101" s="329" t="s">
        <v>446</v>
      </c>
      <c r="C101" s="76"/>
      <c r="D101" s="73"/>
      <c r="E101" s="77"/>
      <c r="F101" s="191"/>
    </row>
    <row r="102" spans="1:9" s="55" customFormat="1" ht="15.75" x14ac:dyDescent="0.25">
      <c r="A102" s="199"/>
      <c r="B102" s="81"/>
      <c r="C102" s="76"/>
      <c r="D102" s="73"/>
      <c r="E102" s="77"/>
      <c r="F102" s="191"/>
    </row>
    <row r="103" spans="1:9" s="55" customFormat="1" ht="15.75" x14ac:dyDescent="0.25">
      <c r="A103" s="199"/>
      <c r="B103" s="80" t="s">
        <v>150</v>
      </c>
      <c r="C103" s="76"/>
      <c r="D103" s="73"/>
      <c r="E103" s="77"/>
      <c r="F103" s="203"/>
    </row>
    <row r="104" spans="1:9" x14ac:dyDescent="0.25">
      <c r="H104" s="70"/>
    </row>
    <row r="106" spans="1:9" s="91" customFormat="1" x14ac:dyDescent="0.25">
      <c r="A106"/>
      <c r="B106"/>
      <c r="C106"/>
      <c r="D106"/>
      <c r="E106" s="70"/>
      <c r="F106"/>
      <c r="G106" s="88"/>
      <c r="H106" s="89"/>
      <c r="I106" s="90"/>
    </row>
    <row r="107" spans="1:9" s="91" customFormat="1" x14ac:dyDescent="0.25">
      <c r="A107"/>
      <c r="B107"/>
      <c r="C107"/>
      <c r="D107"/>
      <c r="E107" s="70"/>
      <c r="F107"/>
      <c r="G107" s="88"/>
      <c r="H107" s="89"/>
      <c r="I107" s="90"/>
    </row>
    <row r="108" spans="1:9" s="91" customFormat="1" ht="19.149999999999999" customHeight="1" x14ac:dyDescent="0.25">
      <c r="A108"/>
      <c r="B108"/>
      <c r="C108"/>
      <c r="D108"/>
      <c r="E108" s="70"/>
      <c r="F108"/>
      <c r="G108" s="88"/>
      <c r="H108" s="89"/>
      <c r="I108" s="90"/>
    </row>
    <row r="109" spans="1:9" s="91" customFormat="1" ht="12" customHeight="1" x14ac:dyDescent="0.25">
      <c r="A109"/>
      <c r="B109"/>
      <c r="C109"/>
      <c r="D109"/>
      <c r="E109" s="70"/>
      <c r="F109"/>
      <c r="G109" s="88"/>
      <c r="H109" s="89"/>
      <c r="I109" s="90"/>
    </row>
    <row r="110" spans="1:9" s="91" customFormat="1" ht="15.6" customHeight="1" x14ac:dyDescent="0.25">
      <c r="A110"/>
      <c r="B110"/>
      <c r="C110"/>
      <c r="D110"/>
      <c r="E110" s="70"/>
      <c r="F110"/>
      <c r="G110" s="88"/>
      <c r="H110" s="89"/>
      <c r="I110" s="90"/>
    </row>
    <row r="111" spans="1:9" s="91" customFormat="1" x14ac:dyDescent="0.25">
      <c r="A111"/>
      <c r="B111"/>
      <c r="C111"/>
      <c r="D111"/>
      <c r="E111" s="70"/>
      <c r="F111"/>
      <c r="G111" s="88"/>
      <c r="H111" s="89"/>
      <c r="I111" s="90"/>
    </row>
    <row r="112" spans="1:9" s="91" customFormat="1" x14ac:dyDescent="0.25">
      <c r="A112"/>
      <c r="B112"/>
      <c r="C112"/>
      <c r="D112"/>
      <c r="E112" s="70"/>
      <c r="F112"/>
      <c r="G112" s="88"/>
      <c r="H112" s="89"/>
      <c r="I112" s="90"/>
    </row>
    <row r="113" spans="1:13" s="91" customFormat="1" x14ac:dyDescent="0.25">
      <c r="A113"/>
      <c r="B113"/>
      <c r="C113"/>
      <c r="D113"/>
      <c r="E113" s="70"/>
      <c r="F113"/>
      <c r="G113" s="88"/>
      <c r="H113" s="89"/>
      <c r="I113" s="90"/>
    </row>
    <row r="114" spans="1:13" s="91" customFormat="1" x14ac:dyDescent="0.25">
      <c r="A114"/>
      <c r="B114"/>
      <c r="C114"/>
      <c r="D114"/>
      <c r="E114" s="70"/>
      <c r="F114"/>
      <c r="G114" s="88"/>
      <c r="H114" s="89"/>
      <c r="I114" s="90"/>
    </row>
    <row r="115" spans="1:13" s="91" customFormat="1" x14ac:dyDescent="0.25">
      <c r="A115"/>
      <c r="B115"/>
      <c r="C115"/>
      <c r="D115"/>
      <c r="E115" s="70"/>
      <c r="F115"/>
      <c r="G115" s="88"/>
      <c r="H115" s="89"/>
      <c r="I115" s="90"/>
    </row>
    <row r="116" spans="1:13" s="91" customFormat="1" ht="16.5" customHeight="1" x14ac:dyDescent="0.25">
      <c r="A116"/>
      <c r="B116"/>
      <c r="C116"/>
      <c r="D116"/>
      <c r="E116" s="70"/>
      <c r="F116"/>
      <c r="G116" s="88"/>
      <c r="H116" s="89"/>
      <c r="I116" s="90"/>
    </row>
    <row r="117" spans="1:13" s="91" customFormat="1" ht="16.5" customHeight="1" x14ac:dyDescent="0.25">
      <c r="A117"/>
      <c r="B117"/>
      <c r="C117"/>
      <c r="D117"/>
      <c r="E117" s="70"/>
      <c r="F117"/>
      <c r="G117" s="88"/>
      <c r="H117" s="89"/>
      <c r="I117" s="90"/>
    </row>
    <row r="118" spans="1:13" s="91" customFormat="1" ht="16.5" customHeight="1" x14ac:dyDescent="0.25">
      <c r="A118"/>
      <c r="B118"/>
      <c r="C118"/>
      <c r="D118"/>
      <c r="E118" s="70"/>
      <c r="F118"/>
      <c r="G118" s="88"/>
      <c r="H118" s="89"/>
      <c r="I118" s="90"/>
    </row>
    <row r="119" spans="1:13" s="91" customFormat="1" x14ac:dyDescent="0.25">
      <c r="A119"/>
      <c r="B119"/>
      <c r="C119"/>
      <c r="D119"/>
      <c r="E119" s="70"/>
      <c r="F119"/>
      <c r="G119" s="88"/>
      <c r="H119" s="89"/>
    </row>
    <row r="120" spans="1:13" s="91" customFormat="1" x14ac:dyDescent="0.25">
      <c r="A120"/>
      <c r="B120"/>
      <c r="C120"/>
      <c r="D120"/>
      <c r="E120" s="70"/>
      <c r="F120"/>
      <c r="G120" s="88"/>
      <c r="H120" s="89"/>
    </row>
    <row r="121" spans="1:13" s="91" customFormat="1" x14ac:dyDescent="0.25">
      <c r="A121"/>
      <c r="B121"/>
      <c r="C121"/>
      <c r="D121"/>
      <c r="E121" s="70"/>
      <c r="F121"/>
      <c r="G121" s="88"/>
      <c r="H121" s="89"/>
    </row>
    <row r="122" spans="1:13" s="55" customFormat="1" ht="15.75" x14ac:dyDescent="0.25">
      <c r="A122"/>
      <c r="B122"/>
      <c r="C122"/>
      <c r="D122"/>
      <c r="E122" s="70"/>
      <c r="F122"/>
    </row>
    <row r="123" spans="1:13" s="55" customFormat="1" ht="15.75" x14ac:dyDescent="0.25">
      <c r="A123"/>
      <c r="B123"/>
      <c r="C123"/>
      <c r="D123"/>
      <c r="E123" s="70"/>
      <c r="F123"/>
      <c r="G123" s="92"/>
      <c r="H123" s="92"/>
      <c r="I123" s="92"/>
    </row>
    <row r="124" spans="1:13" s="55" customFormat="1" ht="15.75" x14ac:dyDescent="0.25">
      <c r="A124"/>
      <c r="B124"/>
      <c r="C124"/>
      <c r="D124"/>
      <c r="E124" s="70"/>
      <c r="F124"/>
      <c r="G124" s="94"/>
      <c r="H124" s="95"/>
      <c r="I124" s="95"/>
      <c r="J124" s="96"/>
      <c r="K124" s="96"/>
      <c r="L124" s="96"/>
      <c r="M124" s="96"/>
    </row>
    <row r="125" spans="1:13" s="55" customFormat="1" ht="18.75" customHeight="1" x14ac:dyDescent="0.25">
      <c r="A125"/>
      <c r="B125"/>
      <c r="C125"/>
      <c r="D125"/>
      <c r="E125" s="70"/>
      <c r="F125"/>
      <c r="G125" s="94"/>
      <c r="H125" s="95"/>
      <c r="I125" s="95"/>
      <c r="J125" s="96"/>
      <c r="K125" s="96"/>
      <c r="L125" s="96"/>
      <c r="M125" s="96"/>
    </row>
  </sheetData>
  <mergeCells count="3">
    <mergeCell ref="A2:F2"/>
    <mergeCell ref="A3:F3"/>
    <mergeCell ref="A4:F4"/>
  </mergeCells>
  <phoneticPr fontId="41" type="noConversion"/>
  <pageMargins left="0.70866141732283472" right="0.70866141732283472" top="0.74803149606299213" bottom="0.74803149606299213" header="0.31496062992125984" footer="0.31496062992125984"/>
  <pageSetup paperSize="9" scale="48" orientation="portrait" horizontalDpi="300" verticalDpi="300" r:id="rId1"/>
  <headerFooter>
    <oddFooter>Page &amp;P de &amp;N</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tabColor rgb="FF00B0F0"/>
  </sheetPr>
  <dimension ref="A2:L123"/>
  <sheetViews>
    <sheetView zoomScaleNormal="100" workbookViewId="0">
      <selection activeCell="D24" sqref="D24"/>
    </sheetView>
  </sheetViews>
  <sheetFormatPr baseColWidth="10" defaultRowHeight="15" x14ac:dyDescent="0.25"/>
  <cols>
    <col min="1" max="1" width="12.28515625" customWidth="1"/>
    <col min="2" max="2" width="61" customWidth="1"/>
    <col min="3" max="3" width="5.85546875" customWidth="1"/>
    <col min="4" max="4" width="22.7109375" style="70" customWidth="1"/>
    <col min="5" max="5" width="24.42578125" customWidth="1"/>
  </cols>
  <sheetData>
    <row r="2" spans="1:5" ht="27.75" customHeight="1" x14ac:dyDescent="0.25">
      <c r="A2" s="796" t="str">
        <f>'Chap 1 CDQ'!A1:F1</f>
        <v>PROJET DE CONSTRUCTION DU SIEGE L'AUTORITE DE REGULATION DE L'ELECTRICITE DU BENIN (ARE)</v>
      </c>
      <c r="B2" s="796"/>
      <c r="C2" s="796"/>
      <c r="D2" s="796"/>
      <c r="E2" s="796"/>
    </row>
    <row r="3" spans="1:5" ht="21" customHeight="1" x14ac:dyDescent="0.25">
      <c r="A3" s="1007" t="s">
        <v>323</v>
      </c>
      <c r="B3" s="1007"/>
      <c r="C3" s="1007"/>
      <c r="D3" s="1007"/>
      <c r="E3" s="1007"/>
    </row>
    <row r="4" spans="1:5" ht="18.75" thickBot="1" x14ac:dyDescent="0.3">
      <c r="A4" s="798" t="s">
        <v>1655</v>
      </c>
      <c r="B4" s="798"/>
      <c r="C4" s="798"/>
      <c r="D4" s="798"/>
      <c r="E4" s="798"/>
    </row>
    <row r="5" spans="1:5" ht="28.5" customHeight="1" thickTop="1" x14ac:dyDescent="0.25">
      <c r="A5" s="1010" t="s">
        <v>57</v>
      </c>
      <c r="B5" s="1008" t="s">
        <v>58</v>
      </c>
      <c r="C5" s="1008" t="s">
        <v>15</v>
      </c>
      <c r="D5" s="185" t="s">
        <v>3</v>
      </c>
      <c r="E5" s="186" t="s">
        <v>56</v>
      </c>
    </row>
    <row r="6" spans="1:5" ht="28.5" customHeight="1" x14ac:dyDescent="0.25">
      <c r="A6" s="1011"/>
      <c r="B6" s="1009"/>
      <c r="C6" s="1009"/>
      <c r="D6" s="782" t="s">
        <v>1653</v>
      </c>
      <c r="E6" s="783" t="s">
        <v>1654</v>
      </c>
    </row>
    <row r="7" spans="1:5" ht="15.75" x14ac:dyDescent="0.25">
      <c r="A7" s="175"/>
      <c r="B7" s="84"/>
      <c r="C7" s="84"/>
      <c r="D7" s="101"/>
      <c r="E7" s="187"/>
    </row>
    <row r="8" spans="1:5" ht="31.5" x14ac:dyDescent="0.25">
      <c r="A8" s="175" t="s">
        <v>197</v>
      </c>
      <c r="B8" s="63" t="s">
        <v>531</v>
      </c>
      <c r="C8" s="64"/>
      <c r="D8" s="109"/>
      <c r="E8" s="188"/>
    </row>
    <row r="9" spans="1:5" ht="17.25" customHeight="1" x14ac:dyDescent="0.25">
      <c r="A9" s="175" t="s">
        <v>198</v>
      </c>
      <c r="B9" s="63" t="s">
        <v>532</v>
      </c>
      <c r="C9" s="64"/>
      <c r="D9" s="109"/>
      <c r="E9" s="188"/>
    </row>
    <row r="10" spans="1:5" ht="17.25" customHeight="1" x14ac:dyDescent="0.25">
      <c r="A10" s="175" t="s">
        <v>199</v>
      </c>
      <c r="B10" s="63" t="s">
        <v>370</v>
      </c>
      <c r="C10" s="64"/>
      <c r="D10" s="109"/>
      <c r="E10" s="188"/>
    </row>
    <row r="11" spans="1:5" ht="36" customHeight="1" x14ac:dyDescent="0.25">
      <c r="A11" s="228" t="s">
        <v>199</v>
      </c>
      <c r="B11" s="118" t="s">
        <v>159</v>
      </c>
      <c r="C11" s="115" t="s">
        <v>98</v>
      </c>
      <c r="D11" s="109"/>
      <c r="E11" s="200"/>
    </row>
    <row r="12" spans="1:5" s="59" customFormat="1" ht="31.5" x14ac:dyDescent="0.25">
      <c r="A12" s="228" t="s">
        <v>200</v>
      </c>
      <c r="B12" s="8" t="s">
        <v>930</v>
      </c>
      <c r="C12" s="6" t="s">
        <v>21</v>
      </c>
      <c r="D12" s="37"/>
      <c r="E12" s="200"/>
    </row>
    <row r="13" spans="1:5" s="59" customFormat="1" ht="31.5" x14ac:dyDescent="0.25">
      <c r="A13" s="228" t="s">
        <v>905</v>
      </c>
      <c r="B13" s="8" t="s">
        <v>931</v>
      </c>
      <c r="C13" s="6" t="s">
        <v>21</v>
      </c>
      <c r="D13" s="37"/>
      <c r="E13" s="200"/>
    </row>
    <row r="14" spans="1:5" ht="31.5" x14ac:dyDescent="0.25">
      <c r="A14" s="228" t="s">
        <v>906</v>
      </c>
      <c r="B14" s="113" t="s">
        <v>377</v>
      </c>
      <c r="C14" s="93" t="s">
        <v>27</v>
      </c>
      <c r="D14" s="109"/>
      <c r="E14" s="200"/>
    </row>
    <row r="15" spans="1:5" s="48" customFormat="1" ht="31.5" x14ac:dyDescent="0.25">
      <c r="A15" s="228" t="s">
        <v>932</v>
      </c>
      <c r="B15" s="113" t="s">
        <v>164</v>
      </c>
      <c r="C15" s="71" t="s">
        <v>10</v>
      </c>
      <c r="D15" s="109"/>
      <c r="E15" s="200"/>
    </row>
    <row r="16" spans="1:5" s="48" customFormat="1" ht="15.75" x14ac:dyDescent="0.25">
      <c r="A16" s="175" t="s">
        <v>907</v>
      </c>
      <c r="B16" s="63" t="s">
        <v>371</v>
      </c>
      <c r="C16" s="93"/>
      <c r="D16" s="109"/>
      <c r="E16" s="200"/>
    </row>
    <row r="17" spans="1:9" ht="36" customHeight="1" x14ac:dyDescent="0.25">
      <c r="A17" s="228" t="s">
        <v>908</v>
      </c>
      <c r="B17" s="118" t="s">
        <v>159</v>
      </c>
      <c r="C17" s="115" t="s">
        <v>98</v>
      </c>
      <c r="D17" s="109"/>
      <c r="E17" s="200"/>
    </row>
    <row r="18" spans="1:9" s="59" customFormat="1" ht="31.5" x14ac:dyDescent="0.25">
      <c r="A18" s="228" t="s">
        <v>909</v>
      </c>
      <c r="B18" s="8" t="s">
        <v>930</v>
      </c>
      <c r="C18" s="6" t="s">
        <v>21</v>
      </c>
      <c r="D18" s="37"/>
      <c r="E18" s="200"/>
    </row>
    <row r="19" spans="1:9" s="59" customFormat="1" ht="31.5" x14ac:dyDescent="0.25">
      <c r="A19" s="228" t="s">
        <v>910</v>
      </c>
      <c r="B19" s="8" t="s">
        <v>931</v>
      </c>
      <c r="C19" s="6" t="s">
        <v>21</v>
      </c>
      <c r="D19" s="37"/>
      <c r="E19" s="200"/>
    </row>
    <row r="20" spans="1:9" ht="47.25" x14ac:dyDescent="0.25">
      <c r="A20" s="228" t="s">
        <v>933</v>
      </c>
      <c r="B20" s="8" t="s">
        <v>952</v>
      </c>
      <c r="C20" s="6" t="s">
        <v>21</v>
      </c>
      <c r="D20" s="37"/>
      <c r="E20" s="200"/>
      <c r="I20" s="59"/>
    </row>
    <row r="21" spans="1:9" ht="15.75" x14ac:dyDescent="0.25">
      <c r="A21" s="175"/>
      <c r="B21" s="330" t="s">
        <v>201</v>
      </c>
      <c r="C21" s="62"/>
      <c r="D21" s="101"/>
      <c r="E21" s="191"/>
      <c r="I21" s="59"/>
    </row>
    <row r="22" spans="1:9" ht="15.75" x14ac:dyDescent="0.25">
      <c r="A22" s="175"/>
      <c r="B22" s="62"/>
      <c r="C22" s="62"/>
      <c r="D22" s="101"/>
      <c r="E22" s="190"/>
    </row>
    <row r="23" spans="1:9" ht="15.75" x14ac:dyDescent="0.25">
      <c r="A23" s="175" t="s">
        <v>202</v>
      </c>
      <c r="B23" s="63" t="s">
        <v>858</v>
      </c>
      <c r="C23" s="64"/>
      <c r="D23" s="109"/>
      <c r="E23" s="188"/>
    </row>
    <row r="24" spans="1:9" ht="36" customHeight="1" x14ac:dyDescent="0.25">
      <c r="A24" s="228" t="s">
        <v>203</v>
      </c>
      <c r="B24" s="118" t="s">
        <v>159</v>
      </c>
      <c r="C24" s="115" t="s">
        <v>98</v>
      </c>
      <c r="D24" s="109"/>
      <c r="E24" s="200"/>
    </row>
    <row r="25" spans="1:9" ht="36" customHeight="1" x14ac:dyDescent="0.25">
      <c r="A25" s="228" t="s">
        <v>95</v>
      </c>
      <c r="B25" s="118" t="s">
        <v>902</v>
      </c>
      <c r="C25" s="115" t="s">
        <v>10</v>
      </c>
      <c r="D25" s="109"/>
      <c r="E25" s="200"/>
    </row>
    <row r="26" spans="1:9" ht="36" customHeight="1" x14ac:dyDescent="0.25">
      <c r="A26" s="228" t="s">
        <v>138</v>
      </c>
      <c r="B26" s="118" t="s">
        <v>895</v>
      </c>
      <c r="C26" s="115" t="s">
        <v>7</v>
      </c>
      <c r="D26" s="109"/>
      <c r="E26" s="200"/>
    </row>
    <row r="27" spans="1:9" s="59" customFormat="1" ht="31.5" x14ac:dyDescent="0.25">
      <c r="A27" s="228" t="s">
        <v>204</v>
      </c>
      <c r="B27" s="8" t="s">
        <v>930</v>
      </c>
      <c r="C27" s="6" t="s">
        <v>21</v>
      </c>
      <c r="D27" s="37"/>
      <c r="E27" s="200"/>
    </row>
    <row r="28" spans="1:9" s="59" customFormat="1" ht="31.5" x14ac:dyDescent="0.25">
      <c r="A28" s="228" t="s">
        <v>900</v>
      </c>
      <c r="B28" s="8" t="s">
        <v>931</v>
      </c>
      <c r="C28" s="6" t="s">
        <v>21</v>
      </c>
      <c r="D28" s="37"/>
      <c r="E28" s="200"/>
    </row>
    <row r="29" spans="1:9" ht="31.5" x14ac:dyDescent="0.25">
      <c r="A29" s="228" t="s">
        <v>911</v>
      </c>
      <c r="B29" s="113" t="s">
        <v>859</v>
      </c>
      <c r="C29" s="93" t="s">
        <v>27</v>
      </c>
      <c r="D29" s="109"/>
      <c r="E29" s="200"/>
    </row>
    <row r="30" spans="1:9" ht="36" customHeight="1" x14ac:dyDescent="0.25">
      <c r="A30" s="228" t="s">
        <v>934</v>
      </c>
      <c r="B30" s="118" t="s">
        <v>901</v>
      </c>
      <c r="C30" s="115" t="s">
        <v>10</v>
      </c>
      <c r="D30" s="109"/>
      <c r="E30" s="200"/>
    </row>
    <row r="31" spans="1:9" s="48" customFormat="1" ht="31.5" x14ac:dyDescent="0.25">
      <c r="A31" s="228" t="s">
        <v>953</v>
      </c>
      <c r="B31" s="113" t="s">
        <v>164</v>
      </c>
      <c r="C31" s="71" t="s">
        <v>10</v>
      </c>
      <c r="D31" s="109"/>
      <c r="E31" s="200"/>
    </row>
    <row r="32" spans="1:9" ht="15.75" x14ac:dyDescent="0.25">
      <c r="A32" s="228"/>
      <c r="B32" s="113"/>
      <c r="C32" s="93"/>
      <c r="D32" s="109"/>
      <c r="E32" s="200"/>
    </row>
    <row r="33" spans="1:5" ht="15.75" x14ac:dyDescent="0.25">
      <c r="A33" s="175"/>
      <c r="B33" s="330" t="s">
        <v>213</v>
      </c>
      <c r="C33" s="62"/>
      <c r="D33" s="101"/>
      <c r="E33" s="191"/>
    </row>
    <row r="34" spans="1:5" ht="15.75" x14ac:dyDescent="0.25">
      <c r="A34" s="175" t="s">
        <v>205</v>
      </c>
      <c r="B34" s="63" t="s">
        <v>166</v>
      </c>
      <c r="C34" s="64"/>
      <c r="D34" s="109"/>
      <c r="E34" s="200"/>
    </row>
    <row r="35" spans="1:5" ht="47.25" x14ac:dyDescent="0.25">
      <c r="A35" s="189" t="s">
        <v>206</v>
      </c>
      <c r="B35" s="110" t="s">
        <v>373</v>
      </c>
      <c r="C35" s="111" t="s">
        <v>27</v>
      </c>
      <c r="D35" s="109"/>
      <c r="E35" s="200"/>
    </row>
    <row r="36" spans="1:5" ht="31.5" x14ac:dyDescent="0.25">
      <c r="A36" s="189" t="s">
        <v>207</v>
      </c>
      <c r="B36" s="110" t="s">
        <v>327</v>
      </c>
      <c r="C36" s="111" t="s">
        <v>27</v>
      </c>
      <c r="D36" s="109"/>
      <c r="E36" s="200"/>
    </row>
    <row r="37" spans="1:5" s="48" customFormat="1" ht="31.5" x14ac:dyDescent="0.25">
      <c r="A37" s="189" t="s">
        <v>208</v>
      </c>
      <c r="B37" s="110" t="s">
        <v>522</v>
      </c>
      <c r="C37" s="111" t="s">
        <v>15</v>
      </c>
      <c r="D37" s="109"/>
      <c r="E37" s="200"/>
    </row>
    <row r="38" spans="1:5" s="48" customFormat="1" ht="31.5" x14ac:dyDescent="0.25">
      <c r="A38" s="189" t="s">
        <v>209</v>
      </c>
      <c r="B38" s="110" t="s">
        <v>860</v>
      </c>
      <c r="C38" s="111" t="s">
        <v>15</v>
      </c>
      <c r="D38" s="109"/>
      <c r="E38" s="200"/>
    </row>
    <row r="39" spans="1:5" s="48" customFormat="1" ht="31.5" x14ac:dyDescent="0.25">
      <c r="A39" s="189" t="s">
        <v>329</v>
      </c>
      <c r="B39" s="110" t="s">
        <v>894</v>
      </c>
      <c r="C39" s="111" t="s">
        <v>7</v>
      </c>
      <c r="D39" s="109"/>
      <c r="E39" s="200"/>
    </row>
    <row r="40" spans="1:5" ht="15.75" x14ac:dyDescent="0.25">
      <c r="A40" s="175"/>
      <c r="B40" s="330" t="s">
        <v>214</v>
      </c>
      <c r="C40" s="62"/>
      <c r="D40" s="101"/>
      <c r="E40" s="191"/>
    </row>
    <row r="41" spans="1:5" s="53" customFormat="1" ht="15.75" x14ac:dyDescent="0.25">
      <c r="A41" s="175"/>
      <c r="B41" s="62"/>
      <c r="C41" s="62"/>
      <c r="D41" s="101"/>
      <c r="E41" s="200"/>
    </row>
    <row r="42" spans="1:5" ht="31.5" x14ac:dyDescent="0.25">
      <c r="A42" s="175" t="s">
        <v>210</v>
      </c>
      <c r="B42" s="63" t="s">
        <v>330</v>
      </c>
      <c r="C42" s="65"/>
      <c r="D42" s="109"/>
      <c r="E42" s="200"/>
    </row>
    <row r="43" spans="1:5" ht="47.25" x14ac:dyDescent="0.25">
      <c r="A43" s="189" t="s">
        <v>211</v>
      </c>
      <c r="B43" s="114" t="s">
        <v>899</v>
      </c>
      <c r="C43" s="65" t="s">
        <v>9</v>
      </c>
      <c r="D43" s="109"/>
      <c r="E43" s="200"/>
    </row>
    <row r="44" spans="1:5" ht="15.75" x14ac:dyDescent="0.25">
      <c r="A44" s="189" t="s">
        <v>912</v>
      </c>
      <c r="B44" s="114" t="s">
        <v>896</v>
      </c>
      <c r="C44" s="65" t="s">
        <v>9</v>
      </c>
      <c r="D44" s="109"/>
      <c r="E44" s="200"/>
    </row>
    <row r="45" spans="1:5" ht="31.5" x14ac:dyDescent="0.25">
      <c r="A45" s="189" t="s">
        <v>913</v>
      </c>
      <c r="B45" s="114" t="s">
        <v>974</v>
      </c>
      <c r="C45" s="65" t="s">
        <v>9</v>
      </c>
      <c r="D45" s="109"/>
      <c r="E45" s="200"/>
    </row>
    <row r="46" spans="1:5" ht="15.75" x14ac:dyDescent="0.25">
      <c r="A46" s="189" t="s">
        <v>914</v>
      </c>
      <c r="B46" s="114" t="s">
        <v>897</v>
      </c>
      <c r="C46" s="65" t="s">
        <v>9</v>
      </c>
      <c r="D46" s="109"/>
      <c r="E46" s="200"/>
    </row>
    <row r="47" spans="1:5" s="53" customFormat="1" ht="31.5" x14ac:dyDescent="0.25">
      <c r="A47" s="189" t="s">
        <v>915</v>
      </c>
      <c r="B47" s="114" t="s">
        <v>973</v>
      </c>
      <c r="C47" s="65" t="s">
        <v>9</v>
      </c>
      <c r="D47" s="109"/>
      <c r="E47" s="200"/>
    </row>
    <row r="48" spans="1:5" s="53" customFormat="1" ht="31.5" x14ac:dyDescent="0.25">
      <c r="A48" s="189" t="s">
        <v>916</v>
      </c>
      <c r="B48" s="114" t="s">
        <v>331</v>
      </c>
      <c r="C48" s="65" t="s">
        <v>9</v>
      </c>
      <c r="D48" s="116"/>
      <c r="E48" s="200"/>
    </row>
    <row r="49" spans="1:5" ht="15.75" x14ac:dyDescent="0.25">
      <c r="A49" s="189" t="s">
        <v>917</v>
      </c>
      <c r="B49" s="114" t="s">
        <v>898</v>
      </c>
      <c r="C49" s="65" t="s">
        <v>9</v>
      </c>
      <c r="D49" s="109"/>
      <c r="E49" s="200"/>
    </row>
    <row r="50" spans="1:5" ht="31.5" x14ac:dyDescent="0.25">
      <c r="A50" s="189" t="s">
        <v>918</v>
      </c>
      <c r="B50" s="114" t="s">
        <v>340</v>
      </c>
      <c r="C50" s="76"/>
      <c r="D50" s="77"/>
      <c r="E50" s="200"/>
    </row>
    <row r="51" spans="1:5" ht="47.25" x14ac:dyDescent="0.25">
      <c r="A51" s="189" t="s">
        <v>954</v>
      </c>
      <c r="B51" s="114" t="s">
        <v>530</v>
      </c>
      <c r="C51" s="78" t="s">
        <v>7</v>
      </c>
      <c r="D51" s="49"/>
      <c r="E51" s="200"/>
    </row>
    <row r="52" spans="1:5" ht="47.25" x14ac:dyDescent="0.25">
      <c r="A52" s="189" t="s">
        <v>955</v>
      </c>
      <c r="B52" s="114" t="s">
        <v>528</v>
      </c>
      <c r="C52" s="78" t="s">
        <v>7</v>
      </c>
      <c r="D52" s="49"/>
      <c r="E52" s="200"/>
    </row>
    <row r="53" spans="1:5" ht="47.25" x14ac:dyDescent="0.25">
      <c r="A53" s="189" t="s">
        <v>956</v>
      </c>
      <c r="B53" s="114" t="s">
        <v>529</v>
      </c>
      <c r="C53" s="78" t="s">
        <v>7</v>
      </c>
      <c r="D53" s="49"/>
      <c r="E53" s="200"/>
    </row>
    <row r="54" spans="1:5" ht="47.25" customHeight="1" x14ac:dyDescent="0.25">
      <c r="A54" s="189" t="s">
        <v>957</v>
      </c>
      <c r="B54" s="114" t="s">
        <v>526</v>
      </c>
      <c r="C54" s="78" t="s">
        <v>7</v>
      </c>
      <c r="D54" s="49"/>
      <c r="E54" s="200"/>
    </row>
    <row r="55" spans="1:5" ht="47.25" customHeight="1" x14ac:dyDescent="0.25">
      <c r="A55" s="189" t="s">
        <v>958</v>
      </c>
      <c r="B55" s="114" t="s">
        <v>527</v>
      </c>
      <c r="C55" s="78" t="s">
        <v>7</v>
      </c>
      <c r="D55" s="49"/>
      <c r="E55" s="200"/>
    </row>
    <row r="56" spans="1:5" ht="47.25" customHeight="1" x14ac:dyDescent="0.25">
      <c r="A56" s="189" t="s">
        <v>959</v>
      </c>
      <c r="B56" s="114" t="s">
        <v>523</v>
      </c>
      <c r="C56" s="78" t="s">
        <v>7</v>
      </c>
      <c r="D56" s="49"/>
      <c r="E56" s="200"/>
    </row>
    <row r="57" spans="1:5" ht="47.25" customHeight="1" x14ac:dyDescent="0.25">
      <c r="A57" s="189" t="s">
        <v>960</v>
      </c>
      <c r="B57" s="114" t="s">
        <v>524</v>
      </c>
      <c r="C57" s="78" t="s">
        <v>7</v>
      </c>
      <c r="D57" s="49"/>
      <c r="E57" s="200"/>
    </row>
    <row r="58" spans="1:5" ht="47.25" customHeight="1" x14ac:dyDescent="0.25">
      <c r="A58" s="189" t="s">
        <v>961</v>
      </c>
      <c r="B58" s="114" t="s">
        <v>525</v>
      </c>
      <c r="C58" s="78" t="s">
        <v>7</v>
      </c>
      <c r="D58" s="49"/>
      <c r="E58" s="200"/>
    </row>
    <row r="59" spans="1:5" ht="15.75" x14ac:dyDescent="0.25">
      <c r="A59" s="175"/>
      <c r="B59" s="330" t="s">
        <v>215</v>
      </c>
      <c r="C59" s="62"/>
      <c r="D59" s="109"/>
      <c r="E59" s="191"/>
    </row>
    <row r="60" spans="1:5" ht="15.75" x14ac:dyDescent="0.25">
      <c r="A60" s="175"/>
      <c r="B60" s="330"/>
      <c r="C60" s="62"/>
      <c r="D60" s="109"/>
      <c r="E60" s="191"/>
    </row>
    <row r="61" spans="1:5" ht="15.75" x14ac:dyDescent="0.25">
      <c r="A61" s="175" t="s">
        <v>212</v>
      </c>
      <c r="B61" s="63" t="s">
        <v>140</v>
      </c>
      <c r="C61" s="64"/>
      <c r="D61" s="109"/>
      <c r="E61" s="200"/>
    </row>
    <row r="62" spans="1:5" s="53" customFormat="1" ht="15.75" x14ac:dyDescent="0.25">
      <c r="A62" s="189" t="s">
        <v>443</v>
      </c>
      <c r="B62" s="110" t="s">
        <v>332</v>
      </c>
      <c r="C62" s="64" t="s">
        <v>9</v>
      </c>
      <c r="D62" s="116"/>
      <c r="E62" s="200"/>
    </row>
    <row r="63" spans="1:5" ht="15.75" x14ac:dyDescent="0.25">
      <c r="A63" s="175"/>
      <c r="B63" s="330" t="s">
        <v>926</v>
      </c>
      <c r="C63" s="62"/>
      <c r="D63" s="101"/>
      <c r="E63" s="190"/>
    </row>
    <row r="64" spans="1:5" ht="15.75" x14ac:dyDescent="0.25">
      <c r="A64" s="175"/>
      <c r="B64" s="62"/>
      <c r="C64" s="62"/>
      <c r="D64" s="101"/>
      <c r="E64" s="42"/>
    </row>
    <row r="65" spans="1:8" ht="15.75" x14ac:dyDescent="0.25">
      <c r="A65" s="192" t="s">
        <v>919</v>
      </c>
      <c r="B65" s="5" t="s">
        <v>444</v>
      </c>
      <c r="C65" s="66"/>
      <c r="D65" s="67"/>
      <c r="E65" s="193"/>
    </row>
    <row r="66" spans="1:8" ht="15.75" x14ac:dyDescent="0.25">
      <c r="A66" s="192" t="s">
        <v>920</v>
      </c>
      <c r="B66" s="5" t="s">
        <v>163</v>
      </c>
      <c r="C66" s="66"/>
      <c r="D66" s="109"/>
      <c r="E66" s="193"/>
    </row>
    <row r="67" spans="1:8" ht="47.25" x14ac:dyDescent="0.25">
      <c r="A67" s="194" t="s">
        <v>921</v>
      </c>
      <c r="B67" s="7" t="s">
        <v>568</v>
      </c>
      <c r="C67" s="64" t="s">
        <v>7</v>
      </c>
      <c r="D67" s="116"/>
      <c r="E67" s="174"/>
    </row>
    <row r="68" spans="1:8" ht="31.5" x14ac:dyDescent="0.25">
      <c r="A68" s="194" t="s">
        <v>922</v>
      </c>
      <c r="B68" s="7" t="s">
        <v>372</v>
      </c>
      <c r="C68" s="64" t="s">
        <v>7</v>
      </c>
      <c r="D68" s="116"/>
      <c r="E68" s="200"/>
    </row>
    <row r="69" spans="1:8" ht="31.5" x14ac:dyDescent="0.25">
      <c r="A69" s="194" t="s">
        <v>923</v>
      </c>
      <c r="B69" s="7" t="s">
        <v>937</v>
      </c>
      <c r="C69" s="64" t="s">
        <v>9</v>
      </c>
      <c r="D69" s="109"/>
      <c r="E69" s="200"/>
    </row>
    <row r="70" spans="1:8" ht="31.5" x14ac:dyDescent="0.25">
      <c r="A70" s="194" t="s">
        <v>924</v>
      </c>
      <c r="B70" s="7" t="s">
        <v>951</v>
      </c>
      <c r="C70" s="64" t="s">
        <v>9</v>
      </c>
      <c r="D70" s="109"/>
      <c r="E70" s="200"/>
    </row>
    <row r="71" spans="1:8" ht="15.75" x14ac:dyDescent="0.25">
      <c r="A71" s="194"/>
      <c r="B71" s="327" t="s">
        <v>927</v>
      </c>
      <c r="C71" s="64"/>
      <c r="D71" s="69"/>
      <c r="E71" s="191"/>
    </row>
    <row r="72" spans="1:8" s="91" customFormat="1" ht="15.75" x14ac:dyDescent="0.25">
      <c r="A72" s="197" t="s">
        <v>925</v>
      </c>
      <c r="B72" s="328" t="s">
        <v>165</v>
      </c>
      <c r="C72" s="68"/>
      <c r="D72" s="66"/>
      <c r="E72" s="200"/>
      <c r="F72" s="88"/>
      <c r="G72" s="89"/>
      <c r="H72" s="90"/>
    </row>
    <row r="73" spans="1:8" ht="30" customHeight="1" x14ac:dyDescent="0.25">
      <c r="A73" s="589" t="s">
        <v>920</v>
      </c>
      <c r="B73" s="588" t="s">
        <v>861</v>
      </c>
      <c r="C73" s="56" t="s">
        <v>96</v>
      </c>
      <c r="D73" s="116"/>
      <c r="E73" s="200"/>
    </row>
    <row r="74" spans="1:8" s="53" customFormat="1" ht="47.25" x14ac:dyDescent="0.25">
      <c r="A74" s="589" t="s">
        <v>925</v>
      </c>
      <c r="B74" s="113" t="s">
        <v>862</v>
      </c>
      <c r="C74" s="56" t="s">
        <v>96</v>
      </c>
      <c r="D74" s="116"/>
      <c r="E74" s="174"/>
    </row>
    <row r="75" spans="1:8" ht="15.75" x14ac:dyDescent="0.25">
      <c r="A75" s="195"/>
      <c r="B75" s="327" t="s">
        <v>928</v>
      </c>
      <c r="C75" s="68"/>
      <c r="D75" s="69"/>
      <c r="E75" s="191"/>
    </row>
    <row r="76" spans="1:8" s="55" customFormat="1" ht="15.75" x14ac:dyDescent="0.25">
      <c r="A76" s="199"/>
      <c r="B76" s="105"/>
      <c r="C76" s="68"/>
      <c r="D76" s="69"/>
      <c r="E76" s="196"/>
    </row>
    <row r="77" spans="1:8" s="55" customFormat="1" ht="15.75" x14ac:dyDescent="0.25">
      <c r="A77" s="198" t="s">
        <v>216</v>
      </c>
      <c r="B77" s="82" t="s">
        <v>502</v>
      </c>
      <c r="C77" s="112"/>
      <c r="D77" s="109"/>
      <c r="E77" s="190"/>
    </row>
    <row r="78" spans="1:8" s="55" customFormat="1" ht="15.75" x14ac:dyDescent="0.25">
      <c r="A78" s="198" t="s">
        <v>217</v>
      </c>
      <c r="B78" s="82"/>
      <c r="C78" s="112"/>
      <c r="D78" s="109"/>
      <c r="E78" s="190"/>
    </row>
    <row r="79" spans="1:8" s="55" customFormat="1" ht="15.75" x14ac:dyDescent="0.25">
      <c r="A79" s="198" t="s">
        <v>218</v>
      </c>
      <c r="B79" s="43" t="s">
        <v>141</v>
      </c>
      <c r="C79" s="73"/>
      <c r="D79" s="74"/>
      <c r="E79" s="200"/>
    </row>
    <row r="80" spans="1:8" s="55" customFormat="1" ht="15.75" x14ac:dyDescent="0.25">
      <c r="A80" s="199" t="s">
        <v>503</v>
      </c>
      <c r="B80" s="83" t="s">
        <v>515</v>
      </c>
      <c r="C80" s="76" t="s">
        <v>142</v>
      </c>
      <c r="D80" s="77"/>
      <c r="E80" s="200"/>
    </row>
    <row r="81" spans="1:5" s="55" customFormat="1" ht="15.75" x14ac:dyDescent="0.25">
      <c r="A81" s="198" t="s">
        <v>505</v>
      </c>
      <c r="B81" s="43" t="s">
        <v>143</v>
      </c>
      <c r="C81" s="76"/>
      <c r="D81" s="77"/>
      <c r="E81" s="200"/>
    </row>
    <row r="82" spans="1:5" s="55" customFormat="1" ht="15.75" x14ac:dyDescent="0.25">
      <c r="A82" s="199" t="s">
        <v>504</v>
      </c>
      <c r="B82" s="83" t="s">
        <v>144</v>
      </c>
      <c r="C82" s="76" t="s">
        <v>142</v>
      </c>
      <c r="D82" s="77"/>
      <c r="E82" s="200"/>
    </row>
    <row r="83" spans="1:5" s="55" customFormat="1" ht="15.75" x14ac:dyDescent="0.25">
      <c r="A83" s="199" t="s">
        <v>506</v>
      </c>
      <c r="B83" s="83" t="s">
        <v>146</v>
      </c>
      <c r="C83" s="78" t="s">
        <v>21</v>
      </c>
      <c r="D83" s="77"/>
      <c r="E83" s="200"/>
    </row>
    <row r="84" spans="1:5" s="55" customFormat="1" ht="15.75" x14ac:dyDescent="0.25">
      <c r="A84" s="199" t="s">
        <v>507</v>
      </c>
      <c r="B84" s="83" t="s">
        <v>147</v>
      </c>
      <c r="C84" s="78" t="s">
        <v>21</v>
      </c>
      <c r="D84" s="77"/>
      <c r="E84" s="200"/>
    </row>
    <row r="85" spans="1:5" s="55" customFormat="1" ht="15.75" x14ac:dyDescent="0.25">
      <c r="A85" s="199" t="s">
        <v>508</v>
      </c>
      <c r="B85" s="83" t="s">
        <v>148</v>
      </c>
      <c r="C85" s="78" t="s">
        <v>21</v>
      </c>
      <c r="D85" s="77"/>
      <c r="E85" s="200"/>
    </row>
    <row r="86" spans="1:5" s="55" customFormat="1" ht="15.75" x14ac:dyDescent="0.25">
      <c r="A86" s="198" t="s">
        <v>225</v>
      </c>
      <c r="B86" s="75" t="s">
        <v>149</v>
      </c>
      <c r="C86" s="86"/>
      <c r="D86" s="86"/>
      <c r="E86" s="200"/>
    </row>
    <row r="87" spans="1:5" s="55" customFormat="1" ht="47.25" x14ac:dyDescent="0.25">
      <c r="A87" s="204" t="s">
        <v>509</v>
      </c>
      <c r="B87" s="85" t="s">
        <v>333</v>
      </c>
      <c r="C87" s="78" t="s">
        <v>27</v>
      </c>
      <c r="D87" s="49"/>
      <c r="E87" s="200"/>
    </row>
    <row r="88" spans="1:5" s="55" customFormat="1" ht="47.25" x14ac:dyDescent="0.25">
      <c r="A88" s="204" t="s">
        <v>510</v>
      </c>
      <c r="B88" s="85" t="s">
        <v>348</v>
      </c>
      <c r="C88" s="78" t="s">
        <v>27</v>
      </c>
      <c r="D88" s="49"/>
      <c r="E88" s="200"/>
    </row>
    <row r="89" spans="1:5" s="55" customFormat="1" ht="31.5" x14ac:dyDescent="0.25">
      <c r="A89" s="204" t="s">
        <v>511</v>
      </c>
      <c r="B89" s="85" t="s">
        <v>328</v>
      </c>
      <c r="C89" s="78" t="s">
        <v>27</v>
      </c>
      <c r="D89" s="49"/>
      <c r="E89" s="200"/>
    </row>
    <row r="90" spans="1:5" s="55" customFormat="1" ht="15.75" x14ac:dyDescent="0.25">
      <c r="A90" s="198" t="s">
        <v>512</v>
      </c>
      <c r="B90" s="75" t="s">
        <v>226</v>
      </c>
      <c r="C90" s="78"/>
      <c r="D90" s="49"/>
      <c r="E90" s="200"/>
    </row>
    <row r="91" spans="1:5" s="55" customFormat="1" ht="47.25" x14ac:dyDescent="0.25">
      <c r="A91" s="201" t="s">
        <v>513</v>
      </c>
      <c r="B91" s="85" t="s">
        <v>334</v>
      </c>
      <c r="C91" s="78" t="s">
        <v>9</v>
      </c>
      <c r="D91" s="49"/>
      <c r="E91" s="200"/>
    </row>
    <row r="92" spans="1:5" s="55" customFormat="1" ht="31.5" x14ac:dyDescent="0.25">
      <c r="A92" s="201" t="s">
        <v>514</v>
      </c>
      <c r="B92" s="85" t="s">
        <v>521</v>
      </c>
      <c r="C92" s="78" t="s">
        <v>4</v>
      </c>
      <c r="D92" s="49"/>
      <c r="E92" s="200"/>
    </row>
    <row r="93" spans="1:5" s="55" customFormat="1" ht="15.75" x14ac:dyDescent="0.25">
      <c r="A93" s="199"/>
      <c r="B93" s="329" t="s">
        <v>445</v>
      </c>
      <c r="C93" s="76"/>
      <c r="D93" s="77"/>
      <c r="E93" s="191"/>
    </row>
    <row r="94" spans="1:5" s="55" customFormat="1" ht="15.75" x14ac:dyDescent="0.25">
      <c r="A94" s="199"/>
      <c r="B94" s="81"/>
      <c r="C94" s="76"/>
      <c r="D94" s="77"/>
      <c r="E94" s="191"/>
    </row>
    <row r="95" spans="1:5" s="106" customFormat="1" ht="15.75" x14ac:dyDescent="0.25">
      <c r="A95" s="198" t="s">
        <v>219</v>
      </c>
      <c r="B95" s="125" t="s">
        <v>339</v>
      </c>
      <c r="C95" s="76"/>
      <c r="D95" s="77"/>
      <c r="E95" s="191"/>
    </row>
    <row r="96" spans="1:5" ht="31.5" x14ac:dyDescent="0.25">
      <c r="A96" s="201" t="s">
        <v>220</v>
      </c>
      <c r="B96" s="85" t="s">
        <v>335</v>
      </c>
      <c r="C96" s="78" t="s">
        <v>7</v>
      </c>
      <c r="D96" s="77"/>
      <c r="E96" s="202"/>
    </row>
    <row r="97" spans="1:8" s="55" customFormat="1" ht="47.25" x14ac:dyDescent="0.25">
      <c r="A97" s="201" t="s">
        <v>221</v>
      </c>
      <c r="B97" s="85" t="s">
        <v>336</v>
      </c>
      <c r="C97" s="78" t="s">
        <v>7</v>
      </c>
      <c r="D97" s="77"/>
      <c r="E97" s="200"/>
    </row>
    <row r="98" spans="1:8" s="55" customFormat="1" ht="31.5" x14ac:dyDescent="0.25">
      <c r="A98" s="201" t="s">
        <v>222</v>
      </c>
      <c r="B98" s="85" t="s">
        <v>337</v>
      </c>
      <c r="C98" s="78" t="s">
        <v>9</v>
      </c>
      <c r="D98" s="77"/>
      <c r="E98" s="200"/>
    </row>
    <row r="99" spans="1:8" s="55" customFormat="1" ht="31.5" x14ac:dyDescent="0.25">
      <c r="A99" s="201"/>
      <c r="B99" s="85" t="s">
        <v>1647</v>
      </c>
      <c r="C99" s="78" t="s">
        <v>9</v>
      </c>
      <c r="D99" s="77"/>
      <c r="E99" s="200"/>
    </row>
    <row r="100" spans="1:8" s="55" customFormat="1" ht="31.5" x14ac:dyDescent="0.25">
      <c r="A100" s="201" t="s">
        <v>223</v>
      </c>
      <c r="B100" s="85" t="s">
        <v>338</v>
      </c>
      <c r="C100" s="78" t="s">
        <v>9</v>
      </c>
      <c r="D100" s="77"/>
      <c r="E100" s="200"/>
    </row>
    <row r="101" spans="1:8" s="55" customFormat="1" ht="15.75" x14ac:dyDescent="0.25">
      <c r="A101" s="201" t="s">
        <v>224</v>
      </c>
      <c r="B101" s="173" t="s">
        <v>893</v>
      </c>
      <c r="C101" s="78" t="s">
        <v>9</v>
      </c>
      <c r="D101" s="77"/>
      <c r="E101" s="200"/>
    </row>
    <row r="102" spans="1:8" x14ac:dyDescent="0.25">
      <c r="G102" s="70"/>
    </row>
    <row r="104" spans="1:8" s="91" customFormat="1" x14ac:dyDescent="0.25">
      <c r="A104"/>
      <c r="B104"/>
      <c r="C104"/>
      <c r="D104" s="70"/>
      <c r="E104"/>
      <c r="F104" s="88"/>
      <c r="G104" s="89"/>
      <c r="H104" s="90"/>
    </row>
    <row r="105" spans="1:8" s="91" customFormat="1" x14ac:dyDescent="0.25">
      <c r="A105"/>
      <c r="B105"/>
      <c r="C105"/>
      <c r="D105" s="70"/>
      <c r="E105"/>
      <c r="F105" s="88"/>
      <c r="G105" s="89"/>
      <c r="H105" s="90"/>
    </row>
    <row r="106" spans="1:8" s="91" customFormat="1" ht="19.149999999999999" customHeight="1" x14ac:dyDescent="0.25">
      <c r="A106"/>
      <c r="B106"/>
      <c r="C106"/>
      <c r="D106" s="70"/>
      <c r="E106"/>
      <c r="F106" s="88"/>
      <c r="G106" s="89"/>
      <c r="H106" s="90"/>
    </row>
    <row r="107" spans="1:8" s="91" customFormat="1" ht="12" customHeight="1" x14ac:dyDescent="0.25">
      <c r="A107"/>
      <c r="B107"/>
      <c r="C107"/>
      <c r="D107" s="70"/>
      <c r="E107"/>
      <c r="F107" s="88"/>
      <c r="G107" s="89"/>
      <c r="H107" s="90"/>
    </row>
    <row r="108" spans="1:8" s="91" customFormat="1" ht="15.6" customHeight="1" x14ac:dyDescent="0.25">
      <c r="A108"/>
      <c r="B108"/>
      <c r="C108"/>
      <c r="D108" s="70"/>
      <c r="E108"/>
      <c r="F108" s="88"/>
      <c r="G108" s="89"/>
      <c r="H108" s="90"/>
    </row>
    <row r="109" spans="1:8" s="91" customFormat="1" x14ac:dyDescent="0.25">
      <c r="A109"/>
      <c r="B109"/>
      <c r="C109"/>
      <c r="D109" s="70"/>
      <c r="E109"/>
      <c r="F109" s="88"/>
      <c r="G109" s="89"/>
      <c r="H109" s="90"/>
    </row>
    <row r="110" spans="1:8" s="91" customFormat="1" x14ac:dyDescent="0.25">
      <c r="A110"/>
      <c r="B110"/>
      <c r="C110"/>
      <c r="D110" s="70"/>
      <c r="E110"/>
      <c r="F110" s="88"/>
      <c r="G110" s="89"/>
      <c r="H110" s="90"/>
    </row>
    <row r="111" spans="1:8" s="91" customFormat="1" x14ac:dyDescent="0.25">
      <c r="A111"/>
      <c r="B111"/>
      <c r="C111"/>
      <c r="D111" s="70"/>
      <c r="E111"/>
      <c r="F111" s="88"/>
      <c r="G111" s="89"/>
      <c r="H111" s="90"/>
    </row>
    <row r="112" spans="1:8" s="91" customFormat="1" x14ac:dyDescent="0.25">
      <c r="A112"/>
      <c r="B112"/>
      <c r="C112"/>
      <c r="D112" s="70"/>
      <c r="E112"/>
      <c r="F112" s="88"/>
      <c r="G112" s="89"/>
      <c r="H112" s="90"/>
    </row>
    <row r="113" spans="1:12" s="91" customFormat="1" x14ac:dyDescent="0.25">
      <c r="A113"/>
      <c r="B113"/>
      <c r="C113"/>
      <c r="D113" s="70"/>
      <c r="E113"/>
      <c r="F113" s="88"/>
      <c r="G113" s="89"/>
      <c r="H113" s="90"/>
    </row>
    <row r="114" spans="1:12" s="91" customFormat="1" ht="16.5" customHeight="1" x14ac:dyDescent="0.25">
      <c r="A114"/>
      <c r="B114"/>
      <c r="C114"/>
      <c r="D114" s="70"/>
      <c r="E114"/>
      <c r="F114" s="88"/>
      <c r="G114" s="89"/>
      <c r="H114" s="90"/>
    </row>
    <row r="115" spans="1:12" s="91" customFormat="1" ht="16.5" customHeight="1" x14ac:dyDescent="0.25">
      <c r="A115"/>
      <c r="B115"/>
      <c r="C115"/>
      <c r="D115" s="70"/>
      <c r="E115"/>
      <c r="F115" s="88"/>
      <c r="G115" s="89"/>
      <c r="H115" s="90"/>
    </row>
    <row r="116" spans="1:12" s="91" customFormat="1" ht="16.5" customHeight="1" x14ac:dyDescent="0.25">
      <c r="A116"/>
      <c r="B116"/>
      <c r="C116"/>
      <c r="D116" s="70"/>
      <c r="E116"/>
      <c r="F116" s="88"/>
      <c r="G116" s="89"/>
      <c r="H116" s="90"/>
    </row>
    <row r="117" spans="1:12" s="91" customFormat="1" x14ac:dyDescent="0.25">
      <c r="A117"/>
      <c r="B117"/>
      <c r="C117"/>
      <c r="D117" s="70"/>
      <c r="E117"/>
      <c r="F117" s="88"/>
      <c r="G117" s="89"/>
    </row>
    <row r="118" spans="1:12" s="91" customFormat="1" x14ac:dyDescent="0.25">
      <c r="A118"/>
      <c r="B118"/>
      <c r="C118"/>
      <c r="D118" s="70"/>
      <c r="E118"/>
      <c r="F118" s="88"/>
      <c r="G118" s="89"/>
    </row>
    <row r="119" spans="1:12" s="91" customFormat="1" x14ac:dyDescent="0.25">
      <c r="A119"/>
      <c r="B119"/>
      <c r="C119"/>
      <c r="D119" s="70"/>
      <c r="E119"/>
      <c r="F119" s="88"/>
      <c r="G119" s="89"/>
    </row>
    <row r="120" spans="1:12" s="55" customFormat="1" ht="15.75" x14ac:dyDescent="0.25">
      <c r="A120"/>
      <c r="B120"/>
      <c r="C120"/>
      <c r="D120" s="70"/>
      <c r="E120"/>
    </row>
    <row r="121" spans="1:12" s="55" customFormat="1" ht="15.75" x14ac:dyDescent="0.25">
      <c r="A121"/>
      <c r="B121"/>
      <c r="C121"/>
      <c r="D121" s="70"/>
      <c r="E121"/>
      <c r="F121" s="92"/>
      <c r="G121" s="92"/>
      <c r="H121" s="92"/>
    </row>
    <row r="122" spans="1:12" s="55" customFormat="1" ht="15.75" x14ac:dyDescent="0.25">
      <c r="A122"/>
      <c r="B122"/>
      <c r="C122"/>
      <c r="D122" s="70"/>
      <c r="E122"/>
      <c r="F122" s="94"/>
      <c r="G122" s="95"/>
      <c r="H122" s="95"/>
      <c r="I122" s="96"/>
      <c r="J122" s="96"/>
      <c r="K122" s="96"/>
      <c r="L122" s="96"/>
    </row>
    <row r="123" spans="1:12" s="55" customFormat="1" ht="18.75" customHeight="1" x14ac:dyDescent="0.25">
      <c r="A123"/>
      <c r="B123"/>
      <c r="C123"/>
      <c r="D123" s="70"/>
      <c r="E123"/>
      <c r="F123" s="94"/>
      <c r="G123" s="95"/>
      <c r="H123" s="95"/>
      <c r="I123" s="96"/>
      <c r="J123" s="96"/>
      <c r="K123" s="96"/>
      <c r="L123" s="96"/>
    </row>
  </sheetData>
  <mergeCells count="6">
    <mergeCell ref="A2:E2"/>
    <mergeCell ref="A3:E3"/>
    <mergeCell ref="A4:E4"/>
    <mergeCell ref="C5:C6"/>
    <mergeCell ref="B5:B6"/>
    <mergeCell ref="A5:A6"/>
  </mergeCells>
  <pageMargins left="0.70866141732283472" right="0.70866141732283472" top="0.74803149606299213" bottom="0.74803149606299213" header="0.31496062992125984" footer="0.31496062992125984"/>
  <pageSetup paperSize="9" scale="48" orientation="portrait" horizontalDpi="300" verticalDpi="300" r:id="rId1"/>
  <headerFooter>
    <oddFooter>Page &amp;P de &amp;N</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tabColor rgb="FF92D050"/>
  </sheetPr>
  <dimension ref="A2:H36"/>
  <sheetViews>
    <sheetView workbookViewId="0">
      <selection activeCell="J17" sqref="J17"/>
    </sheetView>
  </sheetViews>
  <sheetFormatPr baseColWidth="10" defaultColWidth="11.42578125" defaultRowHeight="15" x14ac:dyDescent="0.25"/>
  <cols>
    <col min="1" max="1" width="11.42578125" style="390"/>
    <col min="2" max="2" width="29.140625" style="391" customWidth="1"/>
    <col min="3" max="3" width="37.5703125" style="391" customWidth="1"/>
    <col min="4" max="4" width="15.42578125" style="391" customWidth="1"/>
    <col min="5" max="5" width="11.42578125" style="390"/>
    <col min="6" max="6" width="11.7109375" style="410" customWidth="1"/>
    <col min="7" max="7" width="14" style="410" bestFit="1" customWidth="1"/>
    <col min="8" max="8" width="0" style="390" hidden="1" customWidth="1"/>
    <col min="9" max="16384" width="11.42578125" style="391"/>
  </cols>
  <sheetData>
    <row r="2" spans="1:8" ht="17.25" x14ac:dyDescent="0.25">
      <c r="A2" s="796" t="str">
        <f>'Chap 1 CDQ'!A1:F1</f>
        <v>PROJET DE CONSTRUCTION DU SIEGE L'AUTORITE DE REGULATION DE L'ELECTRICITE DU BENIN (ARE)</v>
      </c>
      <c r="B2" s="796"/>
      <c r="C2" s="796"/>
      <c r="D2" s="796"/>
      <c r="E2" s="796"/>
      <c r="F2" s="796"/>
      <c r="G2" s="796"/>
    </row>
    <row r="3" spans="1:8" ht="18" customHeight="1" x14ac:dyDescent="0.25">
      <c r="A3" s="1007" t="s">
        <v>817</v>
      </c>
      <c r="B3" s="1007"/>
      <c r="C3" s="1007"/>
      <c r="D3" s="1007"/>
      <c r="E3" s="1007"/>
      <c r="F3" s="1007"/>
      <c r="G3" s="1007"/>
    </row>
    <row r="4" spans="1:8" ht="18" x14ac:dyDescent="0.25">
      <c r="A4" s="1012" t="s">
        <v>156</v>
      </c>
      <c r="B4" s="1012"/>
      <c r="C4" s="1012"/>
      <c r="D4" s="1012"/>
      <c r="E4" s="1012"/>
      <c r="F4" s="1012"/>
      <c r="G4" s="1012"/>
    </row>
    <row r="5" spans="1:8" ht="24" customHeight="1" x14ac:dyDescent="0.25">
      <c r="A5" s="558" t="s">
        <v>57</v>
      </c>
      <c r="B5" s="559" t="s">
        <v>0</v>
      </c>
      <c r="C5" s="560" t="s">
        <v>570</v>
      </c>
      <c r="D5" s="561" t="s">
        <v>571</v>
      </c>
      <c r="E5" s="562" t="s">
        <v>572</v>
      </c>
      <c r="F5" s="563" t="s">
        <v>573</v>
      </c>
      <c r="G5" s="564" t="s">
        <v>574</v>
      </c>
    </row>
    <row r="6" spans="1:8" ht="39" x14ac:dyDescent="0.25">
      <c r="A6" s="392">
        <v>1</v>
      </c>
      <c r="B6" s="393" t="s">
        <v>575</v>
      </c>
      <c r="C6" s="394" t="s">
        <v>576</v>
      </c>
      <c r="D6" s="395" t="s">
        <v>15</v>
      </c>
      <c r="E6" s="396">
        <v>13</v>
      </c>
      <c r="F6" s="397"/>
      <c r="G6" s="397"/>
    </row>
    <row r="7" spans="1:8" ht="51.75" x14ac:dyDescent="0.25">
      <c r="A7" s="392">
        <v>2</v>
      </c>
      <c r="B7" s="393" t="s">
        <v>577</v>
      </c>
      <c r="C7" s="394" t="s">
        <v>578</v>
      </c>
      <c r="D7" s="395" t="s">
        <v>15</v>
      </c>
      <c r="E7" s="396">
        <v>2</v>
      </c>
      <c r="F7" s="397"/>
      <c r="G7" s="397"/>
      <c r="H7" s="390">
        <v>450</v>
      </c>
    </row>
    <row r="8" spans="1:8" ht="77.25" x14ac:dyDescent="0.25">
      <c r="A8" s="392">
        <v>3</v>
      </c>
      <c r="B8" s="398" t="s">
        <v>579</v>
      </c>
      <c r="C8" s="394" t="s">
        <v>580</v>
      </c>
      <c r="D8" s="395" t="s">
        <v>15</v>
      </c>
      <c r="E8" s="396">
        <v>69</v>
      </c>
      <c r="F8" s="397"/>
      <c r="G8" s="397"/>
    </row>
    <row r="9" spans="1:8" ht="89.25" x14ac:dyDescent="0.25">
      <c r="A9" s="392">
        <v>4</v>
      </c>
      <c r="B9" s="399" t="s">
        <v>581</v>
      </c>
      <c r="C9" s="399" t="s">
        <v>582</v>
      </c>
      <c r="D9" s="400" t="s">
        <v>15</v>
      </c>
      <c r="E9" s="396">
        <v>28</v>
      </c>
      <c r="F9" s="397"/>
      <c r="G9" s="397"/>
      <c r="H9" s="390">
        <v>195</v>
      </c>
    </row>
    <row r="10" spans="1:8" ht="51" x14ac:dyDescent="0.25">
      <c r="A10" s="392">
        <v>5</v>
      </c>
      <c r="B10" s="401" t="s">
        <v>583</v>
      </c>
      <c r="C10" s="401" t="s">
        <v>584</v>
      </c>
      <c r="D10" s="400" t="s">
        <v>15</v>
      </c>
      <c r="E10" s="396">
        <v>11</v>
      </c>
      <c r="F10" s="397"/>
      <c r="G10" s="397"/>
      <c r="H10" s="390">
        <v>225</v>
      </c>
    </row>
    <row r="11" spans="1:8" ht="115.5" x14ac:dyDescent="0.25">
      <c r="A11" s="392">
        <v>6</v>
      </c>
      <c r="B11" s="401" t="s">
        <v>585</v>
      </c>
      <c r="C11" s="394" t="s">
        <v>586</v>
      </c>
      <c r="D11" s="400" t="s">
        <v>15</v>
      </c>
      <c r="E11" s="402">
        <v>18</v>
      </c>
      <c r="F11" s="397"/>
      <c r="G11" s="397"/>
      <c r="H11" s="390">
        <v>161</v>
      </c>
    </row>
    <row r="12" spans="1:8" ht="63.75" x14ac:dyDescent="0.25">
      <c r="A12" s="392">
        <v>7</v>
      </c>
      <c r="B12" s="401" t="s">
        <v>587</v>
      </c>
      <c r="C12" s="401" t="s">
        <v>588</v>
      </c>
      <c r="D12" s="400" t="s">
        <v>15</v>
      </c>
      <c r="E12" s="396">
        <v>42</v>
      </c>
      <c r="F12" s="397"/>
      <c r="G12" s="397"/>
    </row>
    <row r="13" spans="1:8" ht="89.25" x14ac:dyDescent="0.25">
      <c r="A13" s="392">
        <v>8</v>
      </c>
      <c r="B13" s="398" t="s">
        <v>589</v>
      </c>
      <c r="C13" s="399" t="s">
        <v>590</v>
      </c>
      <c r="D13" s="395" t="s">
        <v>15</v>
      </c>
      <c r="E13" s="396">
        <v>4</v>
      </c>
      <c r="F13" s="397"/>
      <c r="G13" s="397"/>
    </row>
    <row r="14" spans="1:8" ht="89.25" x14ac:dyDescent="0.25">
      <c r="A14" s="392">
        <v>9</v>
      </c>
      <c r="B14" s="393" t="s">
        <v>591</v>
      </c>
      <c r="C14" s="399" t="s">
        <v>592</v>
      </c>
      <c r="D14" s="395" t="s">
        <v>15</v>
      </c>
      <c r="E14" s="396">
        <v>4</v>
      </c>
      <c r="F14" s="397"/>
      <c r="G14" s="397"/>
    </row>
    <row r="15" spans="1:8" ht="89.25" x14ac:dyDescent="0.25">
      <c r="A15" s="392">
        <v>10</v>
      </c>
      <c r="B15" s="398" t="s">
        <v>593</v>
      </c>
      <c r="C15" s="399" t="s">
        <v>594</v>
      </c>
      <c r="D15" s="395" t="s">
        <v>15</v>
      </c>
      <c r="E15" s="396">
        <v>31</v>
      </c>
      <c r="F15" s="397"/>
      <c r="G15" s="397"/>
    </row>
    <row r="16" spans="1:8" ht="102" x14ac:dyDescent="0.25">
      <c r="A16" s="392">
        <v>11</v>
      </c>
      <c r="B16" s="398" t="s">
        <v>595</v>
      </c>
      <c r="C16" s="399" t="s">
        <v>596</v>
      </c>
      <c r="D16" s="395" t="s">
        <v>15</v>
      </c>
      <c r="E16" s="396">
        <v>11</v>
      </c>
      <c r="F16" s="397"/>
      <c r="G16" s="397"/>
    </row>
    <row r="17" spans="1:8" ht="63.75" x14ac:dyDescent="0.25">
      <c r="A17" s="392">
        <v>12</v>
      </c>
      <c r="B17" s="398" t="s">
        <v>597</v>
      </c>
      <c r="C17" s="399" t="s">
        <v>598</v>
      </c>
      <c r="D17" s="395" t="s">
        <v>15</v>
      </c>
      <c r="E17" s="396">
        <v>18</v>
      </c>
      <c r="F17" s="397"/>
      <c r="G17" s="397"/>
    </row>
    <row r="18" spans="1:8" ht="58.5" customHeight="1" x14ac:dyDescent="0.25">
      <c r="A18" s="392">
        <v>13</v>
      </c>
      <c r="B18" s="398" t="s">
        <v>599</v>
      </c>
      <c r="C18" s="399" t="s">
        <v>600</v>
      </c>
      <c r="D18" s="395" t="s">
        <v>15</v>
      </c>
      <c r="E18" s="396">
        <v>15</v>
      </c>
      <c r="F18" s="397"/>
      <c r="G18" s="397"/>
    </row>
    <row r="19" spans="1:8" s="390" customFormat="1" ht="25.5" x14ac:dyDescent="0.25">
      <c r="A19" s="392">
        <v>14</v>
      </c>
      <c r="B19" s="616" t="s">
        <v>601</v>
      </c>
      <c r="C19" s="616" t="s">
        <v>602</v>
      </c>
      <c r="D19" s="400" t="s">
        <v>15</v>
      </c>
      <c r="E19" s="396">
        <v>1</v>
      </c>
      <c r="F19" s="397"/>
      <c r="G19" s="397"/>
    </row>
    <row r="20" spans="1:8" ht="165.75" x14ac:dyDescent="0.25">
      <c r="A20" s="392">
        <v>15</v>
      </c>
      <c r="B20" s="401" t="s">
        <v>603</v>
      </c>
      <c r="C20" s="403" t="s">
        <v>604</v>
      </c>
      <c r="D20" s="400" t="s">
        <v>15</v>
      </c>
      <c r="E20" s="396">
        <v>58</v>
      </c>
      <c r="F20" s="397"/>
      <c r="G20" s="397"/>
    </row>
    <row r="21" spans="1:8" ht="166.5" x14ac:dyDescent="0.25">
      <c r="A21" s="392">
        <v>16</v>
      </c>
      <c r="B21" s="398" t="s">
        <v>605</v>
      </c>
      <c r="C21" s="394" t="s">
        <v>606</v>
      </c>
      <c r="D21" s="395" t="s">
        <v>15</v>
      </c>
      <c r="E21" s="396">
        <v>120</v>
      </c>
      <c r="F21" s="397"/>
      <c r="G21" s="397"/>
      <c r="H21" s="390">
        <v>95</v>
      </c>
    </row>
    <row r="22" spans="1:8" ht="165.75" x14ac:dyDescent="0.25">
      <c r="A22" s="392">
        <v>17</v>
      </c>
      <c r="B22" s="399" t="s">
        <v>607</v>
      </c>
      <c r="C22" s="404" t="s">
        <v>608</v>
      </c>
      <c r="D22" s="405" t="s">
        <v>15</v>
      </c>
      <c r="E22" s="396">
        <v>1</v>
      </c>
      <c r="F22" s="397"/>
      <c r="G22" s="397"/>
    </row>
    <row r="23" spans="1:8" ht="141" x14ac:dyDescent="0.25">
      <c r="A23" s="392">
        <v>18</v>
      </c>
      <c r="B23" s="406" t="s">
        <v>609</v>
      </c>
      <c r="C23" s="394" t="s">
        <v>610</v>
      </c>
      <c r="D23" s="395" t="s">
        <v>15</v>
      </c>
      <c r="E23" s="396">
        <v>1</v>
      </c>
      <c r="F23" s="397"/>
      <c r="G23" s="397"/>
    </row>
    <row r="24" spans="1:8" ht="128.25" x14ac:dyDescent="0.25">
      <c r="A24" s="392">
        <v>19</v>
      </c>
      <c r="B24" s="399" t="s">
        <v>611</v>
      </c>
      <c r="C24" s="394" t="s">
        <v>612</v>
      </c>
      <c r="D24" s="395" t="s">
        <v>15</v>
      </c>
      <c r="E24" s="396">
        <v>3</v>
      </c>
      <c r="F24" s="397"/>
      <c r="G24" s="397"/>
      <c r="H24" s="390">
        <v>750</v>
      </c>
    </row>
    <row r="25" spans="1:8" ht="128.25" x14ac:dyDescent="0.25">
      <c r="A25" s="392">
        <v>20</v>
      </c>
      <c r="B25" s="398" t="s">
        <v>613</v>
      </c>
      <c r="C25" s="394" t="s">
        <v>614</v>
      </c>
      <c r="D25" s="395" t="s">
        <v>15</v>
      </c>
      <c r="E25" s="396">
        <v>6</v>
      </c>
      <c r="F25" s="397"/>
      <c r="G25" s="397"/>
    </row>
    <row r="26" spans="1:8" ht="77.25" x14ac:dyDescent="0.25">
      <c r="A26" s="392">
        <v>21</v>
      </c>
      <c r="B26" s="398" t="s">
        <v>615</v>
      </c>
      <c r="C26" s="394" t="s">
        <v>616</v>
      </c>
      <c r="D26" s="395" t="s">
        <v>15</v>
      </c>
      <c r="E26" s="396">
        <v>10</v>
      </c>
      <c r="F26" s="397"/>
      <c r="G26" s="397"/>
    </row>
    <row r="27" spans="1:8" ht="51.75" x14ac:dyDescent="0.25">
      <c r="A27" s="392">
        <v>22</v>
      </c>
      <c r="B27" s="407" t="s">
        <v>617</v>
      </c>
      <c r="C27" s="394" t="s">
        <v>618</v>
      </c>
      <c r="D27" s="400" t="s">
        <v>15</v>
      </c>
      <c r="E27" s="396">
        <v>10</v>
      </c>
      <c r="F27" s="397"/>
      <c r="G27" s="397"/>
    </row>
    <row r="28" spans="1:8" ht="64.5" x14ac:dyDescent="0.25">
      <c r="A28" s="392">
        <v>23</v>
      </c>
      <c r="B28" s="408" t="s">
        <v>619</v>
      </c>
      <c r="C28" s="394" t="s">
        <v>620</v>
      </c>
      <c r="D28" s="395" t="s">
        <v>15</v>
      </c>
      <c r="E28" s="402">
        <v>2</v>
      </c>
      <c r="F28" s="397"/>
      <c r="G28" s="397"/>
    </row>
    <row r="29" spans="1:8" ht="39" x14ac:dyDescent="0.25">
      <c r="A29" s="392">
        <v>24</v>
      </c>
      <c r="B29" s="398" t="s">
        <v>621</v>
      </c>
      <c r="C29" s="394" t="s">
        <v>576</v>
      </c>
      <c r="D29" s="400" t="s">
        <v>15</v>
      </c>
      <c r="E29" s="396">
        <v>1</v>
      </c>
      <c r="F29" s="397"/>
      <c r="G29" s="397"/>
    </row>
    <row r="30" spans="1:8" ht="260.25" customHeight="1" x14ac:dyDescent="0.25">
      <c r="A30" s="392">
        <v>25</v>
      </c>
      <c r="B30" s="403" t="s">
        <v>622</v>
      </c>
      <c r="C30" s="394" t="s">
        <v>623</v>
      </c>
      <c r="D30" s="400" t="s">
        <v>15</v>
      </c>
      <c r="E30" s="396">
        <v>2</v>
      </c>
      <c r="F30" s="397"/>
      <c r="G30" s="397"/>
      <c r="H30" s="390">
        <v>520</v>
      </c>
    </row>
    <row r="31" spans="1:8" ht="204.75" customHeight="1" x14ac:dyDescent="0.25">
      <c r="A31" s="392">
        <v>26</v>
      </c>
      <c r="B31" s="403" t="s">
        <v>624</v>
      </c>
      <c r="C31" s="394" t="s">
        <v>625</v>
      </c>
      <c r="D31" s="395" t="s">
        <v>15</v>
      </c>
      <c r="E31" s="396">
        <v>2</v>
      </c>
      <c r="F31" s="397"/>
      <c r="G31" s="397"/>
      <c r="H31" s="390">
        <v>1370</v>
      </c>
    </row>
    <row r="32" spans="1:8" ht="255.75" x14ac:dyDescent="0.25">
      <c r="A32" s="392">
        <v>27</v>
      </c>
      <c r="B32" s="403" t="s">
        <v>626</v>
      </c>
      <c r="C32" s="394" t="s">
        <v>627</v>
      </c>
      <c r="D32" s="395" t="s">
        <v>15</v>
      </c>
      <c r="E32" s="396">
        <v>2</v>
      </c>
      <c r="F32" s="397"/>
      <c r="G32" s="397"/>
      <c r="H32" s="409">
        <v>2098</v>
      </c>
    </row>
    <row r="33" spans="1:8" ht="77.25" x14ac:dyDescent="0.25">
      <c r="A33" s="392">
        <v>28</v>
      </c>
      <c r="B33" s="403" t="s">
        <v>628</v>
      </c>
      <c r="C33" s="394" t="s">
        <v>629</v>
      </c>
      <c r="D33" s="400" t="s">
        <v>15</v>
      </c>
      <c r="E33" s="396">
        <v>2</v>
      </c>
      <c r="F33" s="397"/>
      <c r="G33" s="397"/>
      <c r="H33" s="390">
        <v>750</v>
      </c>
    </row>
    <row r="34" spans="1:8" ht="90" x14ac:dyDescent="0.25">
      <c r="A34" s="392">
        <v>29</v>
      </c>
      <c r="B34" s="398" t="s">
        <v>630</v>
      </c>
      <c r="C34" s="394" t="s">
        <v>631</v>
      </c>
      <c r="D34" s="400" t="s">
        <v>15</v>
      </c>
      <c r="E34" s="396">
        <v>23</v>
      </c>
      <c r="F34" s="397"/>
      <c r="G34" s="397"/>
    </row>
    <row r="35" spans="1:8" ht="166.5" x14ac:dyDescent="0.25">
      <c r="A35" s="392">
        <v>31</v>
      </c>
      <c r="B35" s="407" t="s">
        <v>632</v>
      </c>
      <c r="C35" s="394" t="s">
        <v>633</v>
      </c>
      <c r="D35" s="400" t="s">
        <v>15</v>
      </c>
      <c r="E35" s="402">
        <v>1</v>
      </c>
      <c r="F35" s="397"/>
      <c r="G35" s="397"/>
      <c r="H35" s="390">
        <v>592</v>
      </c>
    </row>
    <row r="36" spans="1:8" ht="15.75" x14ac:dyDescent="0.25">
      <c r="A36" s="1013" t="s">
        <v>818</v>
      </c>
      <c r="B36" s="1014"/>
      <c r="C36" s="1014"/>
      <c r="D36" s="1014"/>
      <c r="E36" s="1014"/>
      <c r="F36" s="1015"/>
      <c r="G36" s="566"/>
    </row>
  </sheetData>
  <mergeCells count="4">
    <mergeCell ref="A4:G4"/>
    <mergeCell ref="A3:G3"/>
    <mergeCell ref="A2:G2"/>
    <mergeCell ref="A36:F36"/>
  </mergeCells>
  <pageMargins left="0.7" right="0.7" top="0.75" bottom="0.75" header="0.3" footer="0.3"/>
  <pageSetup paperSize="9" orientation="portrait" horizontalDpi="4294967292" verticalDpi="12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92D050"/>
  </sheetPr>
  <dimension ref="A1:F56"/>
  <sheetViews>
    <sheetView zoomScaleNormal="100" zoomScaleSheetLayoutView="100" workbookViewId="0">
      <selection activeCell="B7" sqref="B7"/>
    </sheetView>
  </sheetViews>
  <sheetFormatPr baseColWidth="10" defaultRowHeight="15" x14ac:dyDescent="0.25"/>
  <cols>
    <col min="1" max="1" width="18.28515625" bestFit="1" customWidth="1"/>
    <col min="2" max="2" width="70" customWidth="1"/>
    <col min="3" max="3" width="8.28515625" customWidth="1"/>
    <col min="4" max="4" width="11.7109375" customWidth="1"/>
    <col min="5" max="5" width="13.42578125" customWidth="1"/>
    <col min="6" max="6" width="16" customWidth="1"/>
  </cols>
  <sheetData>
    <row r="1" spans="1:6" s="103" customFormat="1" ht="31.5" customHeight="1" x14ac:dyDescent="0.25">
      <c r="A1" s="796" t="str">
        <f>'Chap 1 CDQ'!A1:F1</f>
        <v>PROJET DE CONSTRUCTION DU SIEGE L'AUTORITE DE REGULATION DE L'ELECTRICITE DU BENIN (ARE)</v>
      </c>
      <c r="B1" s="796"/>
      <c r="C1" s="796"/>
      <c r="D1" s="796"/>
      <c r="E1" s="796"/>
      <c r="F1" s="796"/>
    </row>
    <row r="2" spans="1:6" ht="22.5" customHeight="1" x14ac:dyDescent="0.25">
      <c r="A2" s="797" t="s">
        <v>121</v>
      </c>
      <c r="B2" s="797"/>
      <c r="C2" s="797"/>
      <c r="D2" s="797"/>
      <c r="E2" s="797"/>
      <c r="F2" s="797"/>
    </row>
    <row r="3" spans="1:6" ht="24" customHeight="1" thickBot="1" x14ac:dyDescent="0.3">
      <c r="A3" s="798" t="s">
        <v>139</v>
      </c>
      <c r="B3" s="798"/>
      <c r="C3" s="798"/>
      <c r="D3" s="798"/>
      <c r="E3" s="798"/>
      <c r="F3" s="798"/>
    </row>
    <row r="4" spans="1:6" ht="27" customHeight="1" thickTop="1" x14ac:dyDescent="0.25">
      <c r="A4" s="747" t="s">
        <v>13</v>
      </c>
      <c r="B4" s="748" t="s">
        <v>14</v>
      </c>
      <c r="C4" s="749" t="s">
        <v>15</v>
      </c>
      <c r="D4" s="750" t="s">
        <v>16</v>
      </c>
      <c r="E4" s="750" t="s">
        <v>3</v>
      </c>
      <c r="F4" s="226" t="s">
        <v>56</v>
      </c>
    </row>
    <row r="5" spans="1:6" ht="15.75" x14ac:dyDescent="0.25">
      <c r="A5" s="229" t="s">
        <v>168</v>
      </c>
      <c r="B5" s="281" t="s">
        <v>167</v>
      </c>
      <c r="C5" s="282"/>
      <c r="D5" s="283"/>
      <c r="E5" s="284"/>
      <c r="F5" s="365"/>
    </row>
    <row r="6" spans="1:6" ht="31.5" x14ac:dyDescent="0.25">
      <c r="A6" s="228" t="s">
        <v>168</v>
      </c>
      <c r="B6" s="117" t="s">
        <v>321</v>
      </c>
      <c r="C6" s="115" t="s">
        <v>10</v>
      </c>
      <c r="D6" s="71">
        <v>1</v>
      </c>
      <c r="E6" s="116"/>
      <c r="F6" s="231"/>
    </row>
    <row r="7" spans="1:6" ht="47.25" x14ac:dyDescent="0.25">
      <c r="A7" s="228" t="s">
        <v>169</v>
      </c>
      <c r="B7" s="118" t="s">
        <v>1651</v>
      </c>
      <c r="C7" s="115" t="s">
        <v>98</v>
      </c>
      <c r="D7" s="294">
        <f>(233.2+177.91)*0.3</f>
        <v>123.333</v>
      </c>
      <c r="E7" s="109"/>
      <c r="F7" s="231"/>
    </row>
    <row r="8" spans="1:6" ht="15.75" x14ac:dyDescent="0.25">
      <c r="A8" s="229" t="s">
        <v>169</v>
      </c>
      <c r="B8" s="50" t="s">
        <v>19</v>
      </c>
      <c r="C8" s="51"/>
      <c r="D8" s="52"/>
      <c r="E8" s="52"/>
      <c r="F8" s="280"/>
    </row>
    <row r="9" spans="1:6" s="104" customFormat="1" ht="15.75" x14ac:dyDescent="0.25">
      <c r="A9" s="227" t="s">
        <v>170</v>
      </c>
      <c r="B9" s="119" t="s">
        <v>20</v>
      </c>
      <c r="C9" s="6"/>
      <c r="D9" s="37"/>
      <c r="E9" s="42"/>
      <c r="F9" s="230"/>
    </row>
    <row r="10" spans="1:6" ht="25.9" customHeight="1" x14ac:dyDescent="0.25">
      <c r="A10" s="228" t="s">
        <v>174</v>
      </c>
      <c r="B10" s="97" t="s">
        <v>374</v>
      </c>
      <c r="C10" s="6" t="s">
        <v>21</v>
      </c>
      <c r="D10" s="295">
        <v>443</v>
      </c>
      <c r="E10" s="37"/>
      <c r="F10" s="231"/>
    </row>
    <row r="11" spans="1:6" ht="15.75" x14ac:dyDescent="0.25">
      <c r="A11" s="227" t="s">
        <v>171</v>
      </c>
      <c r="B11" s="119" t="s">
        <v>22</v>
      </c>
      <c r="C11" s="6"/>
      <c r="D11" s="79"/>
      <c r="E11" s="37"/>
      <c r="F11" s="231"/>
    </row>
    <row r="12" spans="1:6" s="59" customFormat="1" ht="15.75" x14ac:dyDescent="0.25">
      <c r="A12" s="228" t="s">
        <v>172</v>
      </c>
      <c r="B12" s="8" t="s">
        <v>23</v>
      </c>
      <c r="C12" s="6" t="s">
        <v>21</v>
      </c>
      <c r="D12" s="295">
        <v>251.1</v>
      </c>
      <c r="E12" s="37"/>
      <c r="F12" s="231"/>
    </row>
    <row r="13" spans="1:6" s="59" customFormat="1" ht="15.75" x14ac:dyDescent="0.25">
      <c r="A13" s="228" t="s">
        <v>173</v>
      </c>
      <c r="B13" s="8" t="s">
        <v>929</v>
      </c>
      <c r="C13" s="6" t="s">
        <v>21</v>
      </c>
      <c r="D13" s="295">
        <v>307.81</v>
      </c>
      <c r="E13" s="37"/>
      <c r="F13" s="231"/>
    </row>
    <row r="14" spans="1:6" s="59" customFormat="1" ht="15.75" x14ac:dyDescent="0.25">
      <c r="A14" s="229" t="s">
        <v>175</v>
      </c>
      <c r="B14" s="50" t="s">
        <v>24</v>
      </c>
      <c r="C14" s="51"/>
      <c r="D14" s="52"/>
      <c r="E14" s="52"/>
      <c r="F14" s="280"/>
    </row>
    <row r="15" spans="1:6" s="59" customFormat="1" ht="15.75" x14ac:dyDescent="0.25">
      <c r="A15" s="232" t="s">
        <v>131</v>
      </c>
      <c r="B15" s="119" t="s">
        <v>25</v>
      </c>
      <c r="C15" s="120"/>
      <c r="D15" s="122"/>
      <c r="E15" s="37"/>
      <c r="F15" s="231"/>
    </row>
    <row r="16" spans="1:6" s="59" customFormat="1" ht="15.75" x14ac:dyDescent="0.25">
      <c r="A16" s="233"/>
      <c r="B16" s="8" t="s">
        <v>26</v>
      </c>
      <c r="C16" s="6" t="s">
        <v>21</v>
      </c>
      <c r="D16" s="292">
        <v>12.2</v>
      </c>
      <c r="E16" s="37"/>
      <c r="F16" s="231"/>
    </row>
    <row r="17" spans="1:6" ht="31.5" x14ac:dyDescent="0.25">
      <c r="A17" s="232" t="s">
        <v>130</v>
      </c>
      <c r="B17" s="119" t="s">
        <v>935</v>
      </c>
      <c r="C17" s="6"/>
      <c r="D17" s="79"/>
      <c r="E17" s="37"/>
      <c r="F17" s="231"/>
    </row>
    <row r="18" spans="1:6" s="104" customFormat="1" ht="15.75" x14ac:dyDescent="0.25">
      <c r="A18" s="233" t="s">
        <v>133</v>
      </c>
      <c r="B18" s="8" t="s">
        <v>375</v>
      </c>
      <c r="C18" s="6" t="s">
        <v>21</v>
      </c>
      <c r="D18" s="292">
        <v>150.5</v>
      </c>
      <c r="E18" s="37"/>
      <c r="F18" s="231"/>
    </row>
    <row r="19" spans="1:6" ht="15.75" x14ac:dyDescent="0.25">
      <c r="A19" s="233" t="s">
        <v>134</v>
      </c>
      <c r="B19" s="8" t="s">
        <v>28</v>
      </c>
      <c r="C19" s="6" t="s">
        <v>21</v>
      </c>
      <c r="D19" s="292">
        <v>12.89</v>
      </c>
      <c r="E19" s="37"/>
      <c r="F19" s="231"/>
    </row>
    <row r="20" spans="1:6" ht="15.75" x14ac:dyDescent="0.25">
      <c r="A20" s="233" t="s">
        <v>135</v>
      </c>
      <c r="B20" s="8" t="s">
        <v>29</v>
      </c>
      <c r="C20" s="6" t="s">
        <v>21</v>
      </c>
      <c r="D20" s="295">
        <v>14.15</v>
      </c>
      <c r="E20" s="37"/>
      <c r="F20" s="231"/>
    </row>
    <row r="21" spans="1:6" ht="15.75" x14ac:dyDescent="0.25">
      <c r="A21" s="233" t="s">
        <v>176</v>
      </c>
      <c r="B21" s="8" t="s">
        <v>823</v>
      </c>
      <c r="C21" s="6" t="s">
        <v>21</v>
      </c>
      <c r="D21" s="292">
        <v>32.706000000000003</v>
      </c>
      <c r="E21" s="37"/>
      <c r="F21" s="231"/>
    </row>
    <row r="22" spans="1:6" ht="34.5" customHeight="1" x14ac:dyDescent="0.25">
      <c r="A22" s="233" t="s">
        <v>177</v>
      </c>
      <c r="B22" s="8" t="s">
        <v>30</v>
      </c>
      <c r="C22" s="6" t="s">
        <v>21</v>
      </c>
      <c r="D22" s="292">
        <v>2.78</v>
      </c>
      <c r="E22" s="37"/>
      <c r="F22" s="231"/>
    </row>
    <row r="23" spans="1:6" ht="15.75" x14ac:dyDescent="0.25">
      <c r="A23" s="233" t="s">
        <v>178</v>
      </c>
      <c r="B23" s="8" t="s">
        <v>369</v>
      </c>
      <c r="C23" s="6" t="s">
        <v>21</v>
      </c>
      <c r="D23" s="295">
        <v>1.5</v>
      </c>
      <c r="E23" s="37"/>
      <c r="F23" s="231"/>
    </row>
    <row r="24" spans="1:6" s="104" customFormat="1" ht="15.75" x14ac:dyDescent="0.25">
      <c r="A24" s="232" t="s">
        <v>132</v>
      </c>
      <c r="B24" s="119" t="s">
        <v>853</v>
      </c>
      <c r="C24" s="6"/>
      <c r="D24" s="79"/>
      <c r="E24" s="37"/>
      <c r="F24" s="231"/>
    </row>
    <row r="25" spans="1:6" s="59" customFormat="1" ht="63" x14ac:dyDescent="0.25">
      <c r="A25" s="233"/>
      <c r="B25" s="8" t="s">
        <v>854</v>
      </c>
      <c r="C25" s="6" t="s">
        <v>27</v>
      </c>
      <c r="D25" s="295">
        <f>734.42+331.9</f>
        <v>1066.32</v>
      </c>
      <c r="E25" s="37"/>
      <c r="F25" s="231"/>
    </row>
    <row r="26" spans="1:6" s="59" customFormat="1" ht="31.5" x14ac:dyDescent="0.25">
      <c r="A26" s="232" t="s">
        <v>137</v>
      </c>
      <c r="B26" s="119" t="s">
        <v>849</v>
      </c>
      <c r="C26" s="6" t="s">
        <v>21</v>
      </c>
      <c r="D26" s="292">
        <v>41.11</v>
      </c>
      <c r="E26" s="37"/>
      <c r="F26" s="231"/>
    </row>
    <row r="27" spans="1:6" s="59" customFormat="1" ht="15.75" x14ac:dyDescent="0.25">
      <c r="A27" s="232" t="s">
        <v>179</v>
      </c>
      <c r="B27" s="119" t="s">
        <v>31</v>
      </c>
      <c r="C27" s="121"/>
      <c r="D27" s="130"/>
      <c r="E27" s="37"/>
      <c r="F27" s="231"/>
    </row>
    <row r="28" spans="1:6" s="53" customFormat="1" ht="15.75" x14ac:dyDescent="0.25">
      <c r="A28" s="234"/>
      <c r="B28" s="97" t="s">
        <v>160</v>
      </c>
      <c r="C28" s="6" t="s">
        <v>27</v>
      </c>
      <c r="D28" s="295">
        <v>316.88</v>
      </c>
      <c r="E28" s="37"/>
      <c r="F28" s="231"/>
    </row>
    <row r="29" spans="1:6" s="59" customFormat="1" ht="31.5" x14ac:dyDescent="0.25">
      <c r="A29" s="229" t="s">
        <v>180</v>
      </c>
      <c r="B29" s="60" t="s">
        <v>382</v>
      </c>
      <c r="C29" s="51"/>
      <c r="D29" s="52"/>
      <c r="E29" s="52"/>
      <c r="F29" s="280"/>
    </row>
    <row r="30" spans="1:6" s="59" customFormat="1" ht="15.75" x14ac:dyDescent="0.25">
      <c r="A30" s="232" t="s">
        <v>181</v>
      </c>
      <c r="B30" s="119" t="s">
        <v>936</v>
      </c>
      <c r="C30" s="121"/>
      <c r="D30" s="123"/>
      <c r="E30" s="37"/>
      <c r="F30" s="231"/>
    </row>
    <row r="31" spans="1:6" ht="15.75" x14ac:dyDescent="0.25">
      <c r="A31" s="233" t="s">
        <v>182</v>
      </c>
      <c r="B31" s="8" t="s">
        <v>33</v>
      </c>
      <c r="C31" s="6" t="s">
        <v>21</v>
      </c>
      <c r="D31" s="292">
        <v>73.78</v>
      </c>
      <c r="E31" s="37"/>
      <c r="F31" s="231"/>
    </row>
    <row r="32" spans="1:6" ht="15.75" x14ac:dyDescent="0.25">
      <c r="A32" s="233" t="s">
        <v>183</v>
      </c>
      <c r="B32" s="8" t="s">
        <v>367</v>
      </c>
      <c r="C32" s="6" t="s">
        <v>21</v>
      </c>
      <c r="D32" s="292">
        <v>16.3</v>
      </c>
      <c r="E32" s="37"/>
      <c r="F32" s="231"/>
    </row>
    <row r="33" spans="1:6" ht="15.75" x14ac:dyDescent="0.25">
      <c r="A33" s="233" t="s">
        <v>184</v>
      </c>
      <c r="B33" s="8" t="s">
        <v>34</v>
      </c>
      <c r="C33" s="6" t="s">
        <v>21</v>
      </c>
      <c r="D33" s="292">
        <v>155.97</v>
      </c>
      <c r="E33" s="37"/>
      <c r="F33" s="231"/>
    </row>
    <row r="34" spans="1:6" ht="15.75" x14ac:dyDescent="0.25">
      <c r="A34" s="233" t="s">
        <v>185</v>
      </c>
      <c r="B34" s="8" t="s">
        <v>161</v>
      </c>
      <c r="C34" s="6" t="s">
        <v>21</v>
      </c>
      <c r="D34" s="292">
        <v>26.49</v>
      </c>
      <c r="E34" s="37"/>
      <c r="F34" s="231"/>
    </row>
    <row r="35" spans="1:6" ht="15.75" x14ac:dyDescent="0.25">
      <c r="A35" s="233" t="s">
        <v>186</v>
      </c>
      <c r="B35" s="97" t="s">
        <v>368</v>
      </c>
      <c r="C35" s="6" t="s">
        <v>27</v>
      </c>
      <c r="D35" s="292">
        <f>1237.348+37.18</f>
        <v>1274.528</v>
      </c>
      <c r="E35" s="37"/>
      <c r="F35" s="231"/>
    </row>
    <row r="36" spans="1:6" ht="31.5" x14ac:dyDescent="0.25">
      <c r="A36" s="233" t="s">
        <v>187</v>
      </c>
      <c r="B36" s="97" t="s">
        <v>635</v>
      </c>
      <c r="C36" s="6" t="s">
        <v>27</v>
      </c>
      <c r="D36" s="292">
        <v>611.950057819584</v>
      </c>
      <c r="E36" s="37"/>
      <c r="F36" s="231"/>
    </row>
    <row r="37" spans="1:6" s="59" customFormat="1" ht="15.75" x14ac:dyDescent="0.25">
      <c r="A37" s="233" t="s">
        <v>562</v>
      </c>
      <c r="B37" s="8" t="s">
        <v>32</v>
      </c>
      <c r="C37" s="6" t="s">
        <v>21</v>
      </c>
      <c r="D37" s="292">
        <v>5.2489999999999997</v>
      </c>
      <c r="E37" s="37"/>
      <c r="F37" s="231"/>
    </row>
    <row r="38" spans="1:6" s="59" customFormat="1" ht="15.75" x14ac:dyDescent="0.25">
      <c r="A38" s="233" t="s">
        <v>563</v>
      </c>
      <c r="B38" s="8" t="s">
        <v>97</v>
      </c>
      <c r="C38" s="6" t="s">
        <v>21</v>
      </c>
      <c r="D38" s="292">
        <v>26.213000000000001</v>
      </c>
      <c r="E38" s="37"/>
      <c r="F38" s="231"/>
    </row>
    <row r="39" spans="1:6" s="352" customFormat="1" ht="15.75" x14ac:dyDescent="0.25">
      <c r="A39" s="233" t="s">
        <v>564</v>
      </c>
      <c r="B39" s="85" t="s">
        <v>381</v>
      </c>
      <c r="C39" s="78" t="s">
        <v>21</v>
      </c>
      <c r="D39" s="292">
        <v>7.7619999999999996</v>
      </c>
      <c r="E39" s="37"/>
      <c r="F39" s="231"/>
    </row>
    <row r="40" spans="1:6" ht="15.75" x14ac:dyDescent="0.25">
      <c r="A40" s="233" t="s">
        <v>565</v>
      </c>
      <c r="B40" s="97" t="s">
        <v>162</v>
      </c>
      <c r="C40" s="6" t="s">
        <v>21</v>
      </c>
      <c r="D40" s="79">
        <v>7.75</v>
      </c>
      <c r="E40" s="37"/>
      <c r="F40" s="231"/>
    </row>
    <row r="41" spans="1:6" s="59" customFormat="1" ht="15.75" x14ac:dyDescent="0.25">
      <c r="A41" s="233" t="s">
        <v>566</v>
      </c>
      <c r="B41" s="97" t="s">
        <v>855</v>
      </c>
      <c r="C41" s="6" t="s">
        <v>21</v>
      </c>
      <c r="D41" s="292">
        <v>2.1</v>
      </c>
      <c r="E41" s="37"/>
      <c r="F41" s="231"/>
    </row>
    <row r="42" spans="1:6" ht="31.5" x14ac:dyDescent="0.25">
      <c r="A42" s="233" t="s">
        <v>567</v>
      </c>
      <c r="B42" s="173" t="s">
        <v>383</v>
      </c>
      <c r="C42" s="78" t="s">
        <v>27</v>
      </c>
      <c r="D42" s="292">
        <v>651.22</v>
      </c>
      <c r="E42" s="37"/>
      <c r="F42" s="231"/>
    </row>
    <row r="43" spans="1:6" ht="15.75" x14ac:dyDescent="0.25">
      <c r="A43" s="232" t="s">
        <v>188</v>
      </c>
      <c r="B43" s="119" t="s">
        <v>31</v>
      </c>
      <c r="C43" s="121"/>
      <c r="D43" s="130"/>
      <c r="E43" s="37"/>
      <c r="F43" s="231"/>
    </row>
    <row r="44" spans="1:6" ht="27" customHeight="1" x14ac:dyDescent="0.25">
      <c r="A44" s="233" t="s">
        <v>189</v>
      </c>
      <c r="B44" s="8" t="s">
        <v>852</v>
      </c>
      <c r="C44" s="6" t="s">
        <v>27</v>
      </c>
      <c r="D44" s="292">
        <v>1284.702</v>
      </c>
      <c r="E44" s="37"/>
      <c r="F44" s="231"/>
    </row>
    <row r="45" spans="1:6" ht="15.75" x14ac:dyDescent="0.25">
      <c r="A45" s="233" t="s">
        <v>190</v>
      </c>
      <c r="B45" s="8" t="s">
        <v>366</v>
      </c>
      <c r="C45" s="6" t="s">
        <v>27</v>
      </c>
      <c r="D45" s="292">
        <v>1436.579</v>
      </c>
      <c r="E45" s="37"/>
      <c r="F45" s="231"/>
    </row>
    <row r="46" spans="1:6" s="48" customFormat="1" ht="15.75" x14ac:dyDescent="0.25">
      <c r="A46" s="350" t="s">
        <v>365</v>
      </c>
      <c r="B46" s="173" t="s">
        <v>851</v>
      </c>
      <c r="C46" s="78" t="s">
        <v>27</v>
      </c>
      <c r="D46" s="295">
        <v>550.43092032686116</v>
      </c>
      <c r="E46" s="79"/>
      <c r="F46" s="351"/>
    </row>
    <row r="47" spans="1:6" ht="15.75" x14ac:dyDescent="0.25">
      <c r="A47" s="232" t="s">
        <v>191</v>
      </c>
      <c r="B47" s="119" t="s">
        <v>145</v>
      </c>
      <c r="C47" s="121"/>
      <c r="D47" s="130"/>
      <c r="E47" s="37"/>
      <c r="F47" s="231"/>
    </row>
    <row r="48" spans="1:6" ht="15.75" x14ac:dyDescent="0.25">
      <c r="A48" s="233" t="s">
        <v>192</v>
      </c>
      <c r="B48" s="8" t="s">
        <v>376</v>
      </c>
      <c r="C48" s="6" t="s">
        <v>27</v>
      </c>
      <c r="D48" s="292">
        <f>2*(D44+D45)</f>
        <v>5442.5619999999999</v>
      </c>
      <c r="E48" s="37"/>
      <c r="F48" s="231"/>
    </row>
    <row r="49" spans="1:6" ht="15.75" x14ac:dyDescent="0.25">
      <c r="A49" s="233" t="s">
        <v>193</v>
      </c>
      <c r="B49" s="8" t="s">
        <v>322</v>
      </c>
      <c r="C49" s="6" t="s">
        <v>27</v>
      </c>
      <c r="D49" s="292">
        <v>265.35000000000002</v>
      </c>
      <c r="E49" s="37"/>
      <c r="F49" s="231"/>
    </row>
    <row r="50" spans="1:6" ht="15.75" x14ac:dyDescent="0.25">
      <c r="A50" s="232" t="s">
        <v>194</v>
      </c>
      <c r="B50" s="119" t="s">
        <v>863</v>
      </c>
      <c r="C50" s="6"/>
      <c r="D50" s="292"/>
      <c r="E50" s="37"/>
      <c r="F50" s="231"/>
    </row>
    <row r="51" spans="1:6" ht="15.75" x14ac:dyDescent="0.25">
      <c r="A51" s="233" t="s">
        <v>195</v>
      </c>
      <c r="B51" s="8" t="s">
        <v>869</v>
      </c>
      <c r="C51" s="6" t="s">
        <v>7</v>
      </c>
      <c r="D51" s="292">
        <v>90</v>
      </c>
      <c r="E51" s="37"/>
      <c r="F51" s="231"/>
    </row>
    <row r="52" spans="1:6" ht="15.75" x14ac:dyDescent="0.25">
      <c r="A52" s="233" t="s">
        <v>195</v>
      </c>
      <c r="B52" s="8" t="s">
        <v>870</v>
      </c>
      <c r="C52" s="6" t="s">
        <v>7</v>
      </c>
      <c r="D52" s="292">
        <v>130</v>
      </c>
      <c r="E52" s="37"/>
      <c r="F52" s="231"/>
    </row>
    <row r="53" spans="1:6" ht="31.5" x14ac:dyDescent="0.25">
      <c r="A53" s="233" t="s">
        <v>196</v>
      </c>
      <c r="B53" s="8" t="s">
        <v>345</v>
      </c>
      <c r="C53" s="6" t="s">
        <v>7</v>
      </c>
      <c r="D53" s="292">
        <v>295</v>
      </c>
      <c r="E53" s="37"/>
      <c r="F53" s="231"/>
    </row>
    <row r="54" spans="1:6" x14ac:dyDescent="0.25">
      <c r="A54" s="235"/>
      <c r="B54" s="40" t="s">
        <v>60</v>
      </c>
      <c r="C54" s="41"/>
      <c r="D54" s="107"/>
      <c r="E54" s="107"/>
      <c r="F54" s="236"/>
    </row>
    <row r="56" spans="1:6" x14ac:dyDescent="0.25">
      <c r="F56" s="595"/>
    </row>
  </sheetData>
  <mergeCells count="3">
    <mergeCell ref="A1:F1"/>
    <mergeCell ref="A2:F2"/>
    <mergeCell ref="A3:F3"/>
  </mergeCells>
  <pageMargins left="0.70866141732283472" right="0.70866141732283472" top="0.74803149606299213" bottom="0.74803149606299213" header="0.31496062992125984" footer="0.31496062992125984"/>
  <pageSetup paperSize="9" scale="57" orientation="portrait" horizontalDpi="300" verticalDpi="300"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tabColor rgb="FF00B0F0"/>
  </sheetPr>
  <dimension ref="A2:G36"/>
  <sheetViews>
    <sheetView workbookViewId="0">
      <selection activeCell="A4" sqref="A4:F4"/>
    </sheetView>
  </sheetViews>
  <sheetFormatPr baseColWidth="10" defaultColWidth="11.42578125" defaultRowHeight="15" x14ac:dyDescent="0.25"/>
  <cols>
    <col min="1" max="1" width="11.42578125" style="390"/>
    <col min="2" max="2" width="29.140625" style="391" customWidth="1"/>
    <col min="3" max="3" width="37.5703125" style="391" customWidth="1"/>
    <col min="4" max="4" width="15.42578125" style="391" customWidth="1"/>
    <col min="5" max="6" width="21.28515625" style="410" customWidth="1"/>
    <col min="7" max="7" width="2.140625" style="390" hidden="1" customWidth="1"/>
    <col min="8" max="16384" width="11.42578125" style="391"/>
  </cols>
  <sheetData>
    <row r="2" spans="1:7" ht="17.25" x14ac:dyDescent="0.25">
      <c r="A2" s="796" t="str">
        <f>'Chap 1 CDQ'!A1:F1</f>
        <v>PROJET DE CONSTRUCTION DU SIEGE L'AUTORITE DE REGULATION DE L'ELECTRICITE DU BENIN (ARE)</v>
      </c>
      <c r="B2" s="796"/>
      <c r="C2" s="796"/>
      <c r="D2" s="796"/>
      <c r="E2" s="796"/>
      <c r="F2" s="796"/>
    </row>
    <row r="3" spans="1:7" ht="18" customHeight="1" x14ac:dyDescent="0.25">
      <c r="A3" s="1007" t="s">
        <v>817</v>
      </c>
      <c r="B3" s="1007"/>
      <c r="C3" s="1007"/>
      <c r="D3" s="1007"/>
      <c r="E3" s="1007"/>
      <c r="F3" s="1007"/>
    </row>
    <row r="4" spans="1:7" ht="18" x14ac:dyDescent="0.25">
      <c r="A4" s="1012" t="s">
        <v>1655</v>
      </c>
      <c r="B4" s="1012"/>
      <c r="C4" s="1012"/>
      <c r="D4" s="1012"/>
      <c r="E4" s="1012"/>
      <c r="F4" s="1012"/>
    </row>
    <row r="5" spans="1:7" ht="24" customHeight="1" x14ac:dyDescent="0.25">
      <c r="A5" s="1016" t="s">
        <v>57</v>
      </c>
      <c r="B5" s="1018" t="s">
        <v>0</v>
      </c>
      <c r="C5" s="1018" t="s">
        <v>570</v>
      </c>
      <c r="D5" s="1018" t="s">
        <v>571</v>
      </c>
      <c r="E5" s="1020" t="s">
        <v>280</v>
      </c>
      <c r="F5" s="1021"/>
    </row>
    <row r="6" spans="1:7" ht="24" customHeight="1" x14ac:dyDescent="0.25">
      <c r="A6" s="1017"/>
      <c r="B6" s="1019"/>
      <c r="C6" s="1019"/>
      <c r="D6" s="1019"/>
      <c r="E6" s="563" t="s">
        <v>1653</v>
      </c>
      <c r="F6" s="564" t="s">
        <v>1654</v>
      </c>
    </row>
    <row r="7" spans="1:7" ht="39" x14ac:dyDescent="0.25">
      <c r="A7" s="392">
        <v>1</v>
      </c>
      <c r="B7" s="393" t="s">
        <v>575</v>
      </c>
      <c r="C7" s="394" t="s">
        <v>576</v>
      </c>
      <c r="D7" s="395" t="s">
        <v>15</v>
      </c>
      <c r="E7" s="397"/>
      <c r="F7" s="397"/>
    </row>
    <row r="8" spans="1:7" ht="51.75" x14ac:dyDescent="0.25">
      <c r="A8" s="392">
        <v>2</v>
      </c>
      <c r="B8" s="393" t="s">
        <v>577</v>
      </c>
      <c r="C8" s="394" t="s">
        <v>578</v>
      </c>
      <c r="D8" s="395" t="s">
        <v>15</v>
      </c>
      <c r="E8" s="397"/>
      <c r="F8" s="397"/>
      <c r="G8" s="390">
        <v>450</v>
      </c>
    </row>
    <row r="9" spans="1:7" ht="77.25" x14ac:dyDescent="0.25">
      <c r="A9" s="392">
        <v>3</v>
      </c>
      <c r="B9" s="398" t="s">
        <v>579</v>
      </c>
      <c r="C9" s="394" t="s">
        <v>580</v>
      </c>
      <c r="D9" s="395" t="s">
        <v>15</v>
      </c>
      <c r="E9" s="397"/>
      <c r="F9" s="397"/>
    </row>
    <row r="10" spans="1:7" ht="89.25" x14ac:dyDescent="0.25">
      <c r="A10" s="392">
        <v>4</v>
      </c>
      <c r="B10" s="399" t="s">
        <v>581</v>
      </c>
      <c r="C10" s="399" t="s">
        <v>582</v>
      </c>
      <c r="D10" s="400" t="s">
        <v>15</v>
      </c>
      <c r="E10" s="397"/>
      <c r="F10" s="397"/>
      <c r="G10" s="390">
        <v>195</v>
      </c>
    </row>
    <row r="11" spans="1:7" ht="51" x14ac:dyDescent="0.25">
      <c r="A11" s="392">
        <v>5</v>
      </c>
      <c r="B11" s="401" t="s">
        <v>583</v>
      </c>
      <c r="C11" s="401" t="s">
        <v>584</v>
      </c>
      <c r="D11" s="400" t="s">
        <v>15</v>
      </c>
      <c r="E11" s="397"/>
      <c r="F11" s="397"/>
      <c r="G11" s="390">
        <v>225</v>
      </c>
    </row>
    <row r="12" spans="1:7" ht="115.5" x14ac:dyDescent="0.25">
      <c r="A12" s="392">
        <v>6</v>
      </c>
      <c r="B12" s="401" t="s">
        <v>585</v>
      </c>
      <c r="C12" s="394" t="s">
        <v>586</v>
      </c>
      <c r="D12" s="400" t="s">
        <v>15</v>
      </c>
      <c r="E12" s="397"/>
      <c r="F12" s="397"/>
      <c r="G12" s="390">
        <v>161</v>
      </c>
    </row>
    <row r="13" spans="1:7" ht="63.75" x14ac:dyDescent="0.25">
      <c r="A13" s="392">
        <v>7</v>
      </c>
      <c r="B13" s="401" t="s">
        <v>587</v>
      </c>
      <c r="C13" s="401" t="s">
        <v>588</v>
      </c>
      <c r="D13" s="400" t="s">
        <v>15</v>
      </c>
      <c r="E13" s="397"/>
      <c r="F13" s="397"/>
    </row>
    <row r="14" spans="1:7" ht="89.25" x14ac:dyDescent="0.25">
      <c r="A14" s="392">
        <v>8</v>
      </c>
      <c r="B14" s="398" t="s">
        <v>589</v>
      </c>
      <c r="C14" s="399" t="s">
        <v>590</v>
      </c>
      <c r="D14" s="395" t="s">
        <v>15</v>
      </c>
      <c r="E14" s="397"/>
      <c r="F14" s="397"/>
    </row>
    <row r="15" spans="1:7" ht="89.25" x14ac:dyDescent="0.25">
      <c r="A15" s="392">
        <v>9</v>
      </c>
      <c r="B15" s="393" t="s">
        <v>591</v>
      </c>
      <c r="C15" s="399" t="s">
        <v>592</v>
      </c>
      <c r="D15" s="395" t="s">
        <v>15</v>
      </c>
      <c r="E15" s="397"/>
      <c r="F15" s="397"/>
    </row>
    <row r="16" spans="1:7" ht="89.25" x14ac:dyDescent="0.25">
      <c r="A16" s="392">
        <v>10</v>
      </c>
      <c r="B16" s="398" t="s">
        <v>593</v>
      </c>
      <c r="C16" s="399" t="s">
        <v>594</v>
      </c>
      <c r="D16" s="395" t="s">
        <v>15</v>
      </c>
      <c r="E16" s="397"/>
      <c r="F16" s="397"/>
    </row>
    <row r="17" spans="1:7" ht="102" x14ac:dyDescent="0.25">
      <c r="A17" s="392">
        <v>11</v>
      </c>
      <c r="B17" s="398" t="s">
        <v>595</v>
      </c>
      <c r="C17" s="399" t="s">
        <v>596</v>
      </c>
      <c r="D17" s="395" t="s">
        <v>15</v>
      </c>
      <c r="E17" s="397"/>
      <c r="F17" s="397"/>
    </row>
    <row r="18" spans="1:7" ht="63.75" x14ac:dyDescent="0.25">
      <c r="A18" s="392">
        <v>12</v>
      </c>
      <c r="B18" s="398" t="s">
        <v>597</v>
      </c>
      <c r="C18" s="399" t="s">
        <v>598</v>
      </c>
      <c r="D18" s="395" t="s">
        <v>15</v>
      </c>
      <c r="E18" s="397"/>
      <c r="F18" s="397"/>
    </row>
    <row r="19" spans="1:7" ht="58.5" customHeight="1" x14ac:dyDescent="0.25">
      <c r="A19" s="392">
        <v>13</v>
      </c>
      <c r="B19" s="398" t="s">
        <v>599</v>
      </c>
      <c r="C19" s="399" t="s">
        <v>600</v>
      </c>
      <c r="D19" s="395" t="s">
        <v>15</v>
      </c>
      <c r="E19" s="397"/>
      <c r="F19" s="397"/>
    </row>
    <row r="20" spans="1:7" s="390" customFormat="1" ht="25.5" x14ac:dyDescent="0.25">
      <c r="A20" s="392">
        <v>14</v>
      </c>
      <c r="B20" s="616" t="s">
        <v>601</v>
      </c>
      <c r="C20" s="616" t="s">
        <v>602</v>
      </c>
      <c r="D20" s="400" t="s">
        <v>15</v>
      </c>
      <c r="E20" s="397"/>
      <c r="F20" s="397"/>
    </row>
    <row r="21" spans="1:7" ht="165.75" x14ac:dyDescent="0.25">
      <c r="A21" s="392">
        <v>15</v>
      </c>
      <c r="B21" s="401" t="s">
        <v>603</v>
      </c>
      <c r="C21" s="403" t="s">
        <v>604</v>
      </c>
      <c r="D21" s="400" t="s">
        <v>15</v>
      </c>
      <c r="E21" s="397"/>
      <c r="F21" s="397"/>
    </row>
    <row r="22" spans="1:7" ht="166.5" x14ac:dyDescent="0.25">
      <c r="A22" s="392">
        <v>16</v>
      </c>
      <c r="B22" s="398" t="s">
        <v>605</v>
      </c>
      <c r="C22" s="394" t="s">
        <v>606</v>
      </c>
      <c r="D22" s="395" t="s">
        <v>15</v>
      </c>
      <c r="E22" s="397"/>
      <c r="F22" s="397"/>
      <c r="G22" s="390">
        <v>95</v>
      </c>
    </row>
    <row r="23" spans="1:7" ht="165.75" x14ac:dyDescent="0.25">
      <c r="A23" s="392">
        <v>17</v>
      </c>
      <c r="B23" s="399" t="s">
        <v>607</v>
      </c>
      <c r="C23" s="404" t="s">
        <v>608</v>
      </c>
      <c r="D23" s="405" t="s">
        <v>15</v>
      </c>
      <c r="E23" s="397"/>
      <c r="F23" s="397"/>
    </row>
    <row r="24" spans="1:7" ht="141" x14ac:dyDescent="0.25">
      <c r="A24" s="392">
        <v>18</v>
      </c>
      <c r="B24" s="406" t="s">
        <v>609</v>
      </c>
      <c r="C24" s="394" t="s">
        <v>610</v>
      </c>
      <c r="D24" s="395" t="s">
        <v>15</v>
      </c>
      <c r="E24" s="397"/>
      <c r="F24" s="397"/>
    </row>
    <row r="25" spans="1:7" ht="128.25" x14ac:dyDescent="0.25">
      <c r="A25" s="392">
        <v>19</v>
      </c>
      <c r="B25" s="399" t="s">
        <v>611</v>
      </c>
      <c r="C25" s="394" t="s">
        <v>612</v>
      </c>
      <c r="D25" s="395" t="s">
        <v>15</v>
      </c>
      <c r="E25" s="397"/>
      <c r="F25" s="397"/>
      <c r="G25" s="390">
        <v>750</v>
      </c>
    </row>
    <row r="26" spans="1:7" ht="128.25" x14ac:dyDescent="0.25">
      <c r="A26" s="392">
        <v>20</v>
      </c>
      <c r="B26" s="398" t="s">
        <v>613</v>
      </c>
      <c r="C26" s="394" t="s">
        <v>614</v>
      </c>
      <c r="D26" s="395" t="s">
        <v>15</v>
      </c>
      <c r="E26" s="397"/>
      <c r="F26" s="397"/>
    </row>
    <row r="27" spans="1:7" ht="77.25" x14ac:dyDescent="0.25">
      <c r="A27" s="392">
        <v>21</v>
      </c>
      <c r="B27" s="398" t="s">
        <v>615</v>
      </c>
      <c r="C27" s="394" t="s">
        <v>616</v>
      </c>
      <c r="D27" s="395" t="s">
        <v>15</v>
      </c>
      <c r="E27" s="397"/>
      <c r="F27" s="397"/>
    </row>
    <row r="28" spans="1:7" ht="51.75" x14ac:dyDescent="0.25">
      <c r="A28" s="392">
        <v>22</v>
      </c>
      <c r="B28" s="407" t="s">
        <v>617</v>
      </c>
      <c r="C28" s="394" t="s">
        <v>618</v>
      </c>
      <c r="D28" s="400" t="s">
        <v>15</v>
      </c>
      <c r="E28" s="397"/>
      <c r="F28" s="397"/>
    </row>
    <row r="29" spans="1:7" ht="64.5" x14ac:dyDescent="0.25">
      <c r="A29" s="392">
        <v>23</v>
      </c>
      <c r="B29" s="408" t="s">
        <v>619</v>
      </c>
      <c r="C29" s="394" t="s">
        <v>620</v>
      </c>
      <c r="D29" s="395" t="s">
        <v>15</v>
      </c>
      <c r="E29" s="397"/>
      <c r="F29" s="397"/>
    </row>
    <row r="30" spans="1:7" ht="39" x14ac:dyDescent="0.25">
      <c r="A30" s="392">
        <v>24</v>
      </c>
      <c r="B30" s="398" t="s">
        <v>621</v>
      </c>
      <c r="C30" s="394" t="s">
        <v>576</v>
      </c>
      <c r="D30" s="400" t="s">
        <v>15</v>
      </c>
      <c r="E30" s="397"/>
      <c r="F30" s="397"/>
    </row>
    <row r="31" spans="1:7" ht="260.25" customHeight="1" x14ac:dyDescent="0.25">
      <c r="A31" s="392">
        <v>25</v>
      </c>
      <c r="B31" s="403" t="s">
        <v>622</v>
      </c>
      <c r="C31" s="394" t="s">
        <v>623</v>
      </c>
      <c r="D31" s="400" t="s">
        <v>15</v>
      </c>
      <c r="E31" s="397"/>
      <c r="F31" s="397"/>
      <c r="G31" s="390">
        <v>520</v>
      </c>
    </row>
    <row r="32" spans="1:7" ht="204.75" customHeight="1" x14ac:dyDescent="0.25">
      <c r="A32" s="392">
        <v>26</v>
      </c>
      <c r="B32" s="403" t="s">
        <v>624</v>
      </c>
      <c r="C32" s="394" t="s">
        <v>625</v>
      </c>
      <c r="D32" s="395" t="s">
        <v>15</v>
      </c>
      <c r="E32" s="397"/>
      <c r="F32" s="397"/>
      <c r="G32" s="390">
        <v>1370</v>
      </c>
    </row>
    <row r="33" spans="1:7" ht="255.75" x14ac:dyDescent="0.25">
      <c r="A33" s="392">
        <v>27</v>
      </c>
      <c r="B33" s="403" t="s">
        <v>626</v>
      </c>
      <c r="C33" s="394" t="s">
        <v>627</v>
      </c>
      <c r="D33" s="395" t="s">
        <v>15</v>
      </c>
      <c r="E33" s="397"/>
      <c r="F33" s="397"/>
      <c r="G33" s="409">
        <v>2098</v>
      </c>
    </row>
    <row r="34" spans="1:7" ht="77.25" x14ac:dyDescent="0.25">
      <c r="A34" s="392">
        <v>28</v>
      </c>
      <c r="B34" s="403" t="s">
        <v>628</v>
      </c>
      <c r="C34" s="394" t="s">
        <v>629</v>
      </c>
      <c r="D34" s="400" t="s">
        <v>15</v>
      </c>
      <c r="E34" s="397"/>
      <c r="F34" s="397"/>
      <c r="G34" s="390">
        <v>750</v>
      </c>
    </row>
    <row r="35" spans="1:7" ht="90" x14ac:dyDescent="0.25">
      <c r="A35" s="392">
        <v>29</v>
      </c>
      <c r="B35" s="398" t="s">
        <v>630</v>
      </c>
      <c r="C35" s="394" t="s">
        <v>631</v>
      </c>
      <c r="D35" s="400" t="s">
        <v>15</v>
      </c>
      <c r="E35" s="397"/>
      <c r="F35" s="397"/>
    </row>
    <row r="36" spans="1:7" ht="166.5" x14ac:dyDescent="0.25">
      <c r="A36" s="392">
        <v>31</v>
      </c>
      <c r="B36" s="407" t="s">
        <v>632</v>
      </c>
      <c r="C36" s="394" t="s">
        <v>633</v>
      </c>
      <c r="D36" s="400" t="s">
        <v>15</v>
      </c>
      <c r="E36" s="397"/>
      <c r="F36" s="397"/>
      <c r="G36" s="390">
        <v>592</v>
      </c>
    </row>
  </sheetData>
  <mergeCells count="8">
    <mergeCell ref="A2:F2"/>
    <mergeCell ref="A3:F3"/>
    <mergeCell ref="A4:F4"/>
    <mergeCell ref="A5:A6"/>
    <mergeCell ref="B5:B6"/>
    <mergeCell ref="C5:C6"/>
    <mergeCell ref="D5:D6"/>
    <mergeCell ref="E5:F5"/>
  </mergeCells>
  <pageMargins left="0.7" right="0.7" top="0.75" bottom="0.75" header="0.3" footer="0.3"/>
  <pageSetup paperSize="9" orientation="portrait" horizontalDpi="4294967292"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F0"/>
  </sheetPr>
  <dimension ref="A1:E56"/>
  <sheetViews>
    <sheetView zoomScaleNormal="100" zoomScaleSheetLayoutView="100" workbookViewId="0">
      <selection activeCell="D24" sqref="D24"/>
    </sheetView>
  </sheetViews>
  <sheetFormatPr baseColWidth="10" defaultRowHeight="15" x14ac:dyDescent="0.25"/>
  <cols>
    <col min="1" max="1" width="18.28515625" bestFit="1" customWidth="1"/>
    <col min="2" max="2" width="70" customWidth="1"/>
    <col min="3" max="3" width="8.28515625" customWidth="1"/>
    <col min="4" max="4" width="22.28515625" customWidth="1"/>
    <col min="5" max="5" width="24.85546875" customWidth="1"/>
  </cols>
  <sheetData>
    <row r="1" spans="1:5" s="103" customFormat="1" ht="31.5" customHeight="1" x14ac:dyDescent="0.25">
      <c r="A1" s="796" t="str">
        <f>'Chap 1 CDQ'!A1:F1</f>
        <v>PROJET DE CONSTRUCTION DU SIEGE L'AUTORITE DE REGULATION DE L'ELECTRICITE DU BENIN (ARE)</v>
      </c>
      <c r="B1" s="796"/>
      <c r="C1" s="796"/>
      <c r="D1" s="796"/>
      <c r="E1" s="796"/>
    </row>
    <row r="2" spans="1:5" ht="22.5" customHeight="1" x14ac:dyDescent="0.25">
      <c r="A2" s="797" t="s">
        <v>121</v>
      </c>
      <c r="B2" s="797"/>
      <c r="C2" s="797"/>
      <c r="D2" s="797"/>
      <c r="E2" s="797"/>
    </row>
    <row r="3" spans="1:5" ht="24" customHeight="1" thickBot="1" x14ac:dyDescent="0.3">
      <c r="A3" s="798" t="s">
        <v>1655</v>
      </c>
      <c r="B3" s="798"/>
      <c r="C3" s="798"/>
      <c r="D3" s="798"/>
      <c r="E3" s="798"/>
    </row>
    <row r="4" spans="1:5" ht="27" customHeight="1" thickTop="1" x14ac:dyDescent="0.25">
      <c r="A4" s="807" t="s">
        <v>13</v>
      </c>
      <c r="B4" s="809" t="s">
        <v>14</v>
      </c>
      <c r="C4" s="224" t="s">
        <v>15</v>
      </c>
      <c r="D4" s="805" t="s">
        <v>127</v>
      </c>
      <c r="E4" s="806"/>
    </row>
    <row r="5" spans="1:5" ht="27" customHeight="1" x14ac:dyDescent="0.25">
      <c r="A5" s="808"/>
      <c r="B5" s="810"/>
      <c r="C5" s="765"/>
      <c r="D5" s="766" t="s">
        <v>1653</v>
      </c>
      <c r="E5" s="767" t="s">
        <v>1654</v>
      </c>
    </row>
    <row r="6" spans="1:5" ht="15.75" x14ac:dyDescent="0.25">
      <c r="A6" s="229" t="s">
        <v>168</v>
      </c>
      <c r="B6" s="281" t="s">
        <v>167</v>
      </c>
      <c r="C6" s="282"/>
      <c r="D6" s="284"/>
      <c r="E6" s="365"/>
    </row>
    <row r="7" spans="1:5" ht="31.5" x14ac:dyDescent="0.25">
      <c r="A7" s="228" t="s">
        <v>168</v>
      </c>
      <c r="B7" s="117" t="s">
        <v>321</v>
      </c>
      <c r="C7" s="115" t="s">
        <v>10</v>
      </c>
      <c r="D7" s="116"/>
      <c r="E7" s="231"/>
    </row>
    <row r="8" spans="1:5" ht="47.25" x14ac:dyDescent="0.25">
      <c r="A8" s="228" t="s">
        <v>169</v>
      </c>
      <c r="B8" s="118" t="s">
        <v>1651</v>
      </c>
      <c r="C8" s="115" t="s">
        <v>98</v>
      </c>
      <c r="D8" s="109"/>
      <c r="E8" s="231"/>
    </row>
    <row r="9" spans="1:5" ht="15.75" x14ac:dyDescent="0.25">
      <c r="A9" s="229" t="s">
        <v>169</v>
      </c>
      <c r="B9" s="50" t="s">
        <v>19</v>
      </c>
      <c r="C9" s="51"/>
      <c r="D9" s="52"/>
      <c r="E9" s="280"/>
    </row>
    <row r="10" spans="1:5" s="104" customFormat="1" ht="15.75" x14ac:dyDescent="0.25">
      <c r="A10" s="227" t="s">
        <v>170</v>
      </c>
      <c r="B10" s="119" t="s">
        <v>20</v>
      </c>
      <c r="C10" s="6"/>
      <c r="D10" s="42"/>
      <c r="E10" s="230"/>
    </row>
    <row r="11" spans="1:5" ht="25.9" customHeight="1" x14ac:dyDescent="0.25">
      <c r="A11" s="228" t="s">
        <v>174</v>
      </c>
      <c r="B11" s="97" t="s">
        <v>374</v>
      </c>
      <c r="C11" s="6" t="s">
        <v>21</v>
      </c>
      <c r="D11" s="37"/>
      <c r="E11" s="231"/>
    </row>
    <row r="12" spans="1:5" ht="15.75" x14ac:dyDescent="0.25">
      <c r="A12" s="227" t="s">
        <v>171</v>
      </c>
      <c r="B12" s="119" t="s">
        <v>22</v>
      </c>
      <c r="C12" s="6"/>
      <c r="D12" s="37"/>
      <c r="E12" s="231"/>
    </row>
    <row r="13" spans="1:5" s="59" customFormat="1" ht="15.75" x14ac:dyDescent="0.25">
      <c r="A13" s="228" t="s">
        <v>172</v>
      </c>
      <c r="B13" s="8" t="s">
        <v>23</v>
      </c>
      <c r="C13" s="6" t="s">
        <v>21</v>
      </c>
      <c r="D13" s="37"/>
      <c r="E13" s="231"/>
    </row>
    <row r="14" spans="1:5" s="59" customFormat="1" ht="15.75" x14ac:dyDescent="0.25">
      <c r="A14" s="228" t="s">
        <v>173</v>
      </c>
      <c r="B14" s="8" t="s">
        <v>929</v>
      </c>
      <c r="C14" s="6" t="s">
        <v>21</v>
      </c>
      <c r="D14" s="37"/>
      <c r="E14" s="231"/>
    </row>
    <row r="15" spans="1:5" s="59" customFormat="1" ht="15.75" x14ac:dyDescent="0.25">
      <c r="A15" s="229" t="s">
        <v>175</v>
      </c>
      <c r="B15" s="50" t="s">
        <v>24</v>
      </c>
      <c r="C15" s="51"/>
      <c r="D15" s="52"/>
      <c r="E15" s="280"/>
    </row>
    <row r="16" spans="1:5" s="59" customFormat="1" ht="15.75" x14ac:dyDescent="0.25">
      <c r="A16" s="232" t="s">
        <v>131</v>
      </c>
      <c r="B16" s="119" t="s">
        <v>25</v>
      </c>
      <c r="C16" s="120"/>
      <c r="D16" s="37"/>
      <c r="E16" s="231"/>
    </row>
    <row r="17" spans="1:5" s="59" customFormat="1" ht="15.75" x14ac:dyDescent="0.25">
      <c r="A17" s="233"/>
      <c r="B17" s="8" t="s">
        <v>26</v>
      </c>
      <c r="C17" s="6" t="s">
        <v>21</v>
      </c>
      <c r="D17" s="37"/>
      <c r="E17" s="231"/>
    </row>
    <row r="18" spans="1:5" ht="31.5" x14ac:dyDescent="0.25">
      <c r="A18" s="232" t="s">
        <v>130</v>
      </c>
      <c r="B18" s="119" t="s">
        <v>935</v>
      </c>
      <c r="C18" s="6"/>
      <c r="D18" s="37"/>
      <c r="E18" s="231"/>
    </row>
    <row r="19" spans="1:5" s="104" customFormat="1" ht="15.75" x14ac:dyDescent="0.25">
      <c r="A19" s="233" t="s">
        <v>133</v>
      </c>
      <c r="B19" s="8" t="s">
        <v>375</v>
      </c>
      <c r="C19" s="6" t="s">
        <v>21</v>
      </c>
      <c r="D19" s="37"/>
      <c r="E19" s="231"/>
    </row>
    <row r="20" spans="1:5" ht="15.75" x14ac:dyDescent="0.25">
      <c r="A20" s="233" t="s">
        <v>134</v>
      </c>
      <c r="B20" s="8" t="s">
        <v>28</v>
      </c>
      <c r="C20" s="6" t="s">
        <v>21</v>
      </c>
      <c r="D20" s="37"/>
      <c r="E20" s="231"/>
    </row>
    <row r="21" spans="1:5" ht="15.75" x14ac:dyDescent="0.25">
      <c r="A21" s="233" t="s">
        <v>135</v>
      </c>
      <c r="B21" s="8" t="s">
        <v>29</v>
      </c>
      <c r="C21" s="6" t="s">
        <v>21</v>
      </c>
      <c r="D21" s="37"/>
      <c r="E21" s="231"/>
    </row>
    <row r="22" spans="1:5" ht="15.75" x14ac:dyDescent="0.25">
      <c r="A22" s="233" t="s">
        <v>176</v>
      </c>
      <c r="B22" s="8" t="s">
        <v>823</v>
      </c>
      <c r="C22" s="6" t="s">
        <v>21</v>
      </c>
      <c r="D22" s="37"/>
      <c r="E22" s="231"/>
    </row>
    <row r="23" spans="1:5" ht="34.5" customHeight="1" x14ac:dyDescent="0.25">
      <c r="A23" s="233" t="s">
        <v>177</v>
      </c>
      <c r="B23" s="8" t="s">
        <v>30</v>
      </c>
      <c r="C23" s="6" t="s">
        <v>21</v>
      </c>
      <c r="D23" s="37"/>
      <c r="E23" s="231"/>
    </row>
    <row r="24" spans="1:5" ht="15.75" x14ac:dyDescent="0.25">
      <c r="A24" s="233" t="s">
        <v>178</v>
      </c>
      <c r="B24" s="8" t="s">
        <v>369</v>
      </c>
      <c r="C24" s="6" t="s">
        <v>21</v>
      </c>
      <c r="D24" s="37"/>
      <c r="E24" s="231"/>
    </row>
    <row r="25" spans="1:5" s="104" customFormat="1" ht="15.75" x14ac:dyDescent="0.25">
      <c r="A25" s="232" t="s">
        <v>132</v>
      </c>
      <c r="B25" s="119" t="s">
        <v>853</v>
      </c>
      <c r="C25" s="6"/>
      <c r="D25" s="37"/>
      <c r="E25" s="231"/>
    </row>
    <row r="26" spans="1:5" s="59" customFormat="1" ht="63" x14ac:dyDescent="0.25">
      <c r="A26" s="233"/>
      <c r="B26" s="8" t="s">
        <v>854</v>
      </c>
      <c r="C26" s="6" t="s">
        <v>27</v>
      </c>
      <c r="D26" s="37"/>
      <c r="E26" s="231"/>
    </row>
    <row r="27" spans="1:5" s="59" customFormat="1" ht="31.5" x14ac:dyDescent="0.25">
      <c r="A27" s="232" t="s">
        <v>137</v>
      </c>
      <c r="B27" s="119" t="s">
        <v>849</v>
      </c>
      <c r="C27" s="6" t="s">
        <v>21</v>
      </c>
      <c r="D27" s="37"/>
      <c r="E27" s="231"/>
    </row>
    <row r="28" spans="1:5" s="59" customFormat="1" ht="15.75" x14ac:dyDescent="0.25">
      <c r="A28" s="232" t="s">
        <v>179</v>
      </c>
      <c r="B28" s="119" t="s">
        <v>31</v>
      </c>
      <c r="C28" s="121"/>
      <c r="D28" s="37"/>
      <c r="E28" s="231"/>
    </row>
    <row r="29" spans="1:5" s="53" customFormat="1" ht="15.75" x14ac:dyDescent="0.25">
      <c r="A29" s="234"/>
      <c r="B29" s="97" t="s">
        <v>160</v>
      </c>
      <c r="C29" s="6" t="s">
        <v>27</v>
      </c>
      <c r="D29" s="37"/>
      <c r="E29" s="231"/>
    </row>
    <row r="30" spans="1:5" s="59" customFormat="1" ht="31.5" x14ac:dyDescent="0.25">
      <c r="A30" s="229" t="s">
        <v>180</v>
      </c>
      <c r="B30" s="60" t="s">
        <v>382</v>
      </c>
      <c r="C30" s="51"/>
      <c r="D30" s="52"/>
      <c r="E30" s="280"/>
    </row>
    <row r="31" spans="1:5" s="59" customFormat="1" ht="15.75" x14ac:dyDescent="0.25">
      <c r="A31" s="232" t="s">
        <v>181</v>
      </c>
      <c r="B31" s="119" t="s">
        <v>936</v>
      </c>
      <c r="C31" s="121"/>
      <c r="D31" s="37"/>
      <c r="E31" s="231"/>
    </row>
    <row r="32" spans="1:5" ht="15.75" x14ac:dyDescent="0.25">
      <c r="A32" s="233" t="s">
        <v>182</v>
      </c>
      <c r="B32" s="8" t="s">
        <v>33</v>
      </c>
      <c r="C32" s="6" t="s">
        <v>21</v>
      </c>
      <c r="D32" s="37"/>
      <c r="E32" s="231"/>
    </row>
    <row r="33" spans="1:5" ht="15.75" x14ac:dyDescent="0.25">
      <c r="A33" s="233" t="s">
        <v>183</v>
      </c>
      <c r="B33" s="8" t="s">
        <v>367</v>
      </c>
      <c r="C33" s="6" t="s">
        <v>21</v>
      </c>
      <c r="D33" s="37"/>
      <c r="E33" s="231"/>
    </row>
    <row r="34" spans="1:5" ht="15.75" x14ac:dyDescent="0.25">
      <c r="A34" s="233" t="s">
        <v>184</v>
      </c>
      <c r="B34" s="8" t="s">
        <v>34</v>
      </c>
      <c r="C34" s="6" t="s">
        <v>21</v>
      </c>
      <c r="D34" s="37"/>
      <c r="E34" s="231"/>
    </row>
    <row r="35" spans="1:5" ht="15.75" x14ac:dyDescent="0.25">
      <c r="A35" s="233" t="s">
        <v>185</v>
      </c>
      <c r="B35" s="8" t="s">
        <v>161</v>
      </c>
      <c r="C35" s="6" t="s">
        <v>21</v>
      </c>
      <c r="D35" s="37"/>
      <c r="E35" s="231"/>
    </row>
    <row r="36" spans="1:5" ht="15.75" x14ac:dyDescent="0.25">
      <c r="A36" s="233" t="s">
        <v>186</v>
      </c>
      <c r="B36" s="97" t="s">
        <v>368</v>
      </c>
      <c r="C36" s="6" t="s">
        <v>27</v>
      </c>
      <c r="D36" s="37"/>
      <c r="E36" s="231"/>
    </row>
    <row r="37" spans="1:5" ht="31.5" x14ac:dyDescent="0.25">
      <c r="A37" s="233" t="s">
        <v>187</v>
      </c>
      <c r="B37" s="97" t="s">
        <v>635</v>
      </c>
      <c r="C37" s="6" t="s">
        <v>27</v>
      </c>
      <c r="D37" s="37"/>
      <c r="E37" s="231"/>
    </row>
    <row r="38" spans="1:5" s="59" customFormat="1" ht="15.75" x14ac:dyDescent="0.25">
      <c r="A38" s="233" t="s">
        <v>562</v>
      </c>
      <c r="B38" s="8" t="s">
        <v>32</v>
      </c>
      <c r="C38" s="6" t="s">
        <v>21</v>
      </c>
      <c r="D38" s="37"/>
      <c r="E38" s="231"/>
    </row>
    <row r="39" spans="1:5" s="59" customFormat="1" ht="15.75" x14ac:dyDescent="0.25">
      <c r="A39" s="233" t="s">
        <v>563</v>
      </c>
      <c r="B39" s="8" t="s">
        <v>97</v>
      </c>
      <c r="C39" s="6" t="s">
        <v>21</v>
      </c>
      <c r="D39" s="37"/>
      <c r="E39" s="231"/>
    </row>
    <row r="40" spans="1:5" s="352" customFormat="1" ht="15.75" x14ac:dyDescent="0.25">
      <c r="A40" s="233" t="s">
        <v>564</v>
      </c>
      <c r="B40" s="85" t="s">
        <v>381</v>
      </c>
      <c r="C40" s="78" t="s">
        <v>21</v>
      </c>
      <c r="D40" s="37"/>
      <c r="E40" s="231"/>
    </row>
    <row r="41" spans="1:5" ht="15.75" x14ac:dyDescent="0.25">
      <c r="A41" s="233" t="s">
        <v>565</v>
      </c>
      <c r="B41" s="97" t="s">
        <v>162</v>
      </c>
      <c r="C41" s="6" t="s">
        <v>21</v>
      </c>
      <c r="D41" s="37"/>
      <c r="E41" s="231"/>
    </row>
    <row r="42" spans="1:5" s="59" customFormat="1" ht="15.75" x14ac:dyDescent="0.25">
      <c r="A42" s="233" t="s">
        <v>566</v>
      </c>
      <c r="B42" s="97" t="s">
        <v>855</v>
      </c>
      <c r="C42" s="6" t="s">
        <v>21</v>
      </c>
      <c r="D42" s="37"/>
      <c r="E42" s="231"/>
    </row>
    <row r="43" spans="1:5" ht="31.5" x14ac:dyDescent="0.25">
      <c r="A43" s="233" t="s">
        <v>567</v>
      </c>
      <c r="B43" s="173" t="s">
        <v>383</v>
      </c>
      <c r="C43" s="78" t="s">
        <v>27</v>
      </c>
      <c r="D43" s="37"/>
      <c r="E43" s="231"/>
    </row>
    <row r="44" spans="1:5" ht="15.75" x14ac:dyDescent="0.25">
      <c r="A44" s="232" t="s">
        <v>188</v>
      </c>
      <c r="B44" s="119" t="s">
        <v>31</v>
      </c>
      <c r="C44" s="121"/>
      <c r="D44" s="37"/>
      <c r="E44" s="231"/>
    </row>
    <row r="45" spans="1:5" ht="27" customHeight="1" x14ac:dyDescent="0.25">
      <c r="A45" s="233" t="s">
        <v>189</v>
      </c>
      <c r="B45" s="8" t="s">
        <v>852</v>
      </c>
      <c r="C45" s="6" t="s">
        <v>27</v>
      </c>
      <c r="D45" s="37"/>
      <c r="E45" s="231"/>
    </row>
    <row r="46" spans="1:5" ht="15.75" x14ac:dyDescent="0.25">
      <c r="A46" s="233" t="s">
        <v>190</v>
      </c>
      <c r="B46" s="8" t="s">
        <v>366</v>
      </c>
      <c r="C46" s="6" t="s">
        <v>27</v>
      </c>
      <c r="D46" s="37"/>
      <c r="E46" s="231"/>
    </row>
    <row r="47" spans="1:5" s="48" customFormat="1" ht="15.75" x14ac:dyDescent="0.25">
      <c r="A47" s="350" t="s">
        <v>365</v>
      </c>
      <c r="B47" s="173" t="s">
        <v>851</v>
      </c>
      <c r="C47" s="78" t="s">
        <v>27</v>
      </c>
      <c r="D47" s="79"/>
      <c r="E47" s="351"/>
    </row>
    <row r="48" spans="1:5" ht="15.75" x14ac:dyDescent="0.25">
      <c r="A48" s="232" t="s">
        <v>191</v>
      </c>
      <c r="B48" s="119" t="s">
        <v>145</v>
      </c>
      <c r="C48" s="121"/>
      <c r="D48" s="37"/>
      <c r="E48" s="231"/>
    </row>
    <row r="49" spans="1:5" ht="15.75" x14ac:dyDescent="0.25">
      <c r="A49" s="233" t="s">
        <v>192</v>
      </c>
      <c r="B49" s="8" t="s">
        <v>376</v>
      </c>
      <c r="C49" s="6" t="s">
        <v>27</v>
      </c>
      <c r="D49" s="37"/>
      <c r="E49" s="231"/>
    </row>
    <row r="50" spans="1:5" ht="15.75" x14ac:dyDescent="0.25">
      <c r="A50" s="233" t="s">
        <v>193</v>
      </c>
      <c r="B50" s="8" t="s">
        <v>322</v>
      </c>
      <c r="C50" s="6" t="s">
        <v>27</v>
      </c>
      <c r="D50" s="37"/>
      <c r="E50" s="231"/>
    </row>
    <row r="51" spans="1:5" ht="15.75" x14ac:dyDescent="0.25">
      <c r="A51" s="232" t="s">
        <v>194</v>
      </c>
      <c r="B51" s="119" t="s">
        <v>863</v>
      </c>
      <c r="C51" s="6"/>
      <c r="D51" s="37"/>
      <c r="E51" s="231"/>
    </row>
    <row r="52" spans="1:5" ht="15.75" x14ac:dyDescent="0.25">
      <c r="A52" s="233" t="s">
        <v>195</v>
      </c>
      <c r="B52" s="8" t="s">
        <v>869</v>
      </c>
      <c r="C52" s="6" t="s">
        <v>7</v>
      </c>
      <c r="D52" s="37"/>
      <c r="E52" s="231"/>
    </row>
    <row r="53" spans="1:5" ht="15.75" x14ac:dyDescent="0.25">
      <c r="A53" s="233" t="s">
        <v>195</v>
      </c>
      <c r="B53" s="8" t="s">
        <v>870</v>
      </c>
      <c r="C53" s="6" t="s">
        <v>7</v>
      </c>
      <c r="D53" s="37"/>
      <c r="E53" s="231"/>
    </row>
    <row r="54" spans="1:5" ht="31.5" x14ac:dyDescent="0.25">
      <c r="A54" s="233" t="s">
        <v>196</v>
      </c>
      <c r="B54" s="8" t="s">
        <v>345</v>
      </c>
      <c r="C54" s="6" t="s">
        <v>7</v>
      </c>
      <c r="D54" s="37"/>
      <c r="E54" s="231"/>
    </row>
    <row r="56" spans="1:5" x14ac:dyDescent="0.25">
      <c r="E56" s="595"/>
    </row>
  </sheetData>
  <mergeCells count="6">
    <mergeCell ref="A2:E2"/>
    <mergeCell ref="A1:E1"/>
    <mergeCell ref="A3:E3"/>
    <mergeCell ref="D4:E4"/>
    <mergeCell ref="A4:A5"/>
    <mergeCell ref="B4:B5"/>
  </mergeCells>
  <phoneticPr fontId="41" type="noConversion"/>
  <pageMargins left="0.70866141732283472" right="0.70866141732283472" top="0.74803149606299213" bottom="0.74803149606299213" header="0.31496062992125984" footer="0.31496062992125984"/>
  <pageSetup paperSize="9" scale="57"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92D050"/>
  </sheetPr>
  <dimension ref="A1:F18"/>
  <sheetViews>
    <sheetView workbookViewId="0">
      <selection activeCell="F20" sqref="F20"/>
    </sheetView>
  </sheetViews>
  <sheetFormatPr baseColWidth="10" defaultRowHeight="15" x14ac:dyDescent="0.25"/>
  <cols>
    <col min="1" max="1" width="10.85546875" bestFit="1" customWidth="1"/>
    <col min="2" max="2" width="77.28515625" bestFit="1" customWidth="1"/>
    <col min="3" max="3" width="4.28515625" bestFit="1" customWidth="1"/>
    <col min="4" max="4" width="7.7109375" bestFit="1" customWidth="1"/>
    <col min="5" max="5" width="15" bestFit="1" customWidth="1"/>
    <col min="6" max="6" width="22.85546875" customWidth="1"/>
  </cols>
  <sheetData>
    <row r="1" spans="1:6" ht="17.25" customHeight="1" x14ac:dyDescent="0.25">
      <c r="A1" s="812" t="str">
        <f>'Chap 1 CDQ'!A1:F1</f>
        <v>PROJET DE CONSTRUCTION DU SIEGE L'AUTORITE DE REGULATION DE L'ELECTRICITE DU BENIN (ARE)</v>
      </c>
      <c r="B1" s="812"/>
      <c r="C1" s="812"/>
      <c r="D1" s="812"/>
      <c r="E1" s="812"/>
      <c r="F1" s="812"/>
    </row>
    <row r="2" spans="1:6" ht="17.25" x14ac:dyDescent="0.3">
      <c r="A2" s="813" t="s">
        <v>234</v>
      </c>
      <c r="B2" s="813"/>
      <c r="C2" s="813"/>
      <c r="D2" s="813"/>
      <c r="E2" s="813"/>
      <c r="F2" s="813"/>
    </row>
    <row r="3" spans="1:6" ht="18" thickBot="1" x14ac:dyDescent="0.3">
      <c r="A3" s="814" t="s">
        <v>235</v>
      </c>
      <c r="B3" s="814"/>
      <c r="C3" s="814"/>
      <c r="D3" s="814"/>
      <c r="E3" s="814"/>
      <c r="F3" s="814"/>
    </row>
    <row r="4" spans="1:6" ht="15.75" thickTop="1" x14ac:dyDescent="0.25">
      <c r="A4" s="815" t="s">
        <v>54</v>
      </c>
      <c r="B4" s="817" t="s">
        <v>14</v>
      </c>
      <c r="C4" s="819" t="s">
        <v>15</v>
      </c>
      <c r="D4" s="821" t="s">
        <v>16</v>
      </c>
      <c r="E4" s="823" t="s">
        <v>17</v>
      </c>
      <c r="F4" s="825" t="s">
        <v>18</v>
      </c>
    </row>
    <row r="5" spans="1:6" x14ac:dyDescent="0.25">
      <c r="A5" s="816"/>
      <c r="B5" s="818"/>
      <c r="C5" s="820"/>
      <c r="D5" s="822"/>
      <c r="E5" s="824"/>
      <c r="F5" s="826"/>
    </row>
    <row r="6" spans="1:6" ht="15.75" x14ac:dyDescent="0.25">
      <c r="A6" s="237" t="s">
        <v>236</v>
      </c>
      <c r="B6" s="19" t="s">
        <v>237</v>
      </c>
      <c r="C6" s="20"/>
      <c r="D6" s="21"/>
      <c r="E6" s="22"/>
      <c r="F6" s="238"/>
    </row>
    <row r="7" spans="1:6" ht="15.75" x14ac:dyDescent="0.25">
      <c r="A7" s="239" t="s">
        <v>238</v>
      </c>
      <c r="B7" s="97" t="s">
        <v>871</v>
      </c>
      <c r="C7" s="6" t="s">
        <v>27</v>
      </c>
      <c r="D7" s="292">
        <v>614.20000000000005</v>
      </c>
      <c r="E7" s="38"/>
      <c r="F7" s="240"/>
    </row>
    <row r="8" spans="1:6" ht="15.75" x14ac:dyDescent="0.25">
      <c r="A8" s="239" t="s">
        <v>239</v>
      </c>
      <c r="B8" s="97" t="s">
        <v>37</v>
      </c>
      <c r="C8" s="6" t="s">
        <v>27</v>
      </c>
      <c r="D8" s="292">
        <v>614.20000000000005</v>
      </c>
      <c r="E8" s="38"/>
      <c r="F8" s="240"/>
    </row>
    <row r="9" spans="1:6" ht="15.75" x14ac:dyDescent="0.25">
      <c r="A9" s="239" t="s">
        <v>240</v>
      </c>
      <c r="B9" s="97" t="s">
        <v>38</v>
      </c>
      <c r="C9" s="6" t="s">
        <v>7</v>
      </c>
      <c r="D9" s="295">
        <v>195.25</v>
      </c>
      <c r="E9" s="38"/>
      <c r="F9" s="240"/>
    </row>
    <row r="10" spans="1:6" ht="15.75" x14ac:dyDescent="0.25">
      <c r="A10" s="239" t="s">
        <v>241</v>
      </c>
      <c r="B10" s="85" t="s">
        <v>39</v>
      </c>
      <c r="C10" s="6" t="s">
        <v>9</v>
      </c>
      <c r="D10" s="79">
        <v>8</v>
      </c>
      <c r="E10" s="38"/>
      <c r="F10" s="240"/>
    </row>
    <row r="11" spans="1:6" ht="15.75" x14ac:dyDescent="0.25">
      <c r="A11" s="239" t="s">
        <v>242</v>
      </c>
      <c r="B11" s="97" t="s">
        <v>857</v>
      </c>
      <c r="C11" s="6" t="s">
        <v>27</v>
      </c>
      <c r="D11" s="79">
        <v>589.54999999999995</v>
      </c>
      <c r="E11" s="38"/>
      <c r="F11" s="240"/>
    </row>
    <row r="12" spans="1:6" ht="15.75" x14ac:dyDescent="0.25">
      <c r="A12" s="239" t="s">
        <v>243</v>
      </c>
      <c r="B12" s="85" t="s">
        <v>94</v>
      </c>
      <c r="C12" s="6" t="s">
        <v>9</v>
      </c>
      <c r="D12" s="79">
        <v>8</v>
      </c>
      <c r="E12" s="38"/>
      <c r="F12" s="240"/>
    </row>
    <row r="13" spans="1:6" ht="15.75" x14ac:dyDescent="0.25">
      <c r="A13" s="237" t="s">
        <v>244</v>
      </c>
      <c r="B13" s="19" t="s">
        <v>90</v>
      </c>
      <c r="C13" s="20"/>
      <c r="D13" s="20"/>
      <c r="E13" s="22"/>
      <c r="F13" s="238"/>
    </row>
    <row r="14" spans="1:6" ht="15.75" x14ac:dyDescent="0.25">
      <c r="A14" s="239" t="s">
        <v>245</v>
      </c>
      <c r="B14" s="97" t="s">
        <v>91</v>
      </c>
      <c r="C14" s="596" t="s">
        <v>27</v>
      </c>
      <c r="D14" s="295">
        <v>145.36000000000001</v>
      </c>
      <c r="E14" s="38"/>
      <c r="F14" s="240"/>
    </row>
    <row r="15" spans="1:6" ht="15.75" x14ac:dyDescent="0.25">
      <c r="A15" s="239" t="s">
        <v>246</v>
      </c>
      <c r="B15" s="97" t="s">
        <v>856</v>
      </c>
      <c r="C15" s="596" t="s">
        <v>27</v>
      </c>
      <c r="D15" s="295">
        <v>10</v>
      </c>
      <c r="E15" s="38"/>
      <c r="F15" s="240"/>
    </row>
    <row r="16" spans="1:6" ht="15.75" x14ac:dyDescent="0.25">
      <c r="A16" s="241"/>
      <c r="B16" s="811" t="s">
        <v>247</v>
      </c>
      <c r="C16" s="811"/>
      <c r="D16" s="811"/>
      <c r="E16" s="811"/>
      <c r="F16" s="242"/>
    </row>
    <row r="18" spans="5:5" x14ac:dyDescent="0.25">
      <c r="E18" s="102"/>
    </row>
  </sheetData>
  <mergeCells count="10">
    <mergeCell ref="B16:E16"/>
    <mergeCell ref="A1:F1"/>
    <mergeCell ref="A2:F2"/>
    <mergeCell ref="A3:F3"/>
    <mergeCell ref="A4:A5"/>
    <mergeCell ref="B4:B5"/>
    <mergeCell ref="C4:C5"/>
    <mergeCell ref="D4:D5"/>
    <mergeCell ref="E4:E5"/>
    <mergeCell ref="F4:F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F0"/>
  </sheetPr>
  <dimension ref="A1:F18"/>
  <sheetViews>
    <sheetView workbookViewId="0">
      <selection activeCell="D24" sqref="D24"/>
    </sheetView>
  </sheetViews>
  <sheetFormatPr baseColWidth="10" defaultRowHeight="15" x14ac:dyDescent="0.25"/>
  <cols>
    <col min="1" max="1" width="10.85546875" bestFit="1" customWidth="1"/>
    <col min="2" max="2" width="77.28515625" bestFit="1" customWidth="1"/>
    <col min="3" max="3" width="4.28515625" bestFit="1" customWidth="1"/>
    <col min="4" max="4" width="7.7109375" bestFit="1" customWidth="1"/>
    <col min="5" max="5" width="21.85546875" customWidth="1"/>
    <col min="6" max="6" width="22.85546875" customWidth="1"/>
  </cols>
  <sheetData>
    <row r="1" spans="1:6" ht="17.25" customHeight="1" x14ac:dyDescent="0.25">
      <c r="A1" s="812" t="str">
        <f>'Chap 1 CDQ'!A1:F1</f>
        <v>PROJET DE CONSTRUCTION DU SIEGE L'AUTORITE DE REGULATION DE L'ELECTRICITE DU BENIN (ARE)</v>
      </c>
      <c r="B1" s="812"/>
      <c r="C1" s="812"/>
      <c r="D1" s="812"/>
      <c r="E1" s="812"/>
      <c r="F1" s="812"/>
    </row>
    <row r="2" spans="1:6" ht="17.25" x14ac:dyDescent="0.3">
      <c r="A2" s="813" t="s">
        <v>234</v>
      </c>
      <c r="B2" s="813"/>
      <c r="C2" s="813"/>
      <c r="D2" s="813"/>
      <c r="E2" s="813"/>
      <c r="F2" s="813"/>
    </row>
    <row r="3" spans="1:6" ht="18" thickBot="1" x14ac:dyDescent="0.3">
      <c r="A3" s="814" t="s">
        <v>1655</v>
      </c>
      <c r="B3" s="814"/>
      <c r="C3" s="814"/>
      <c r="D3" s="814"/>
      <c r="E3" s="814"/>
      <c r="F3" s="814"/>
    </row>
    <row r="4" spans="1:6" ht="15" customHeight="1" thickTop="1" x14ac:dyDescent="0.25">
      <c r="A4" s="807" t="s">
        <v>54</v>
      </c>
      <c r="B4" s="809" t="s">
        <v>14</v>
      </c>
      <c r="C4" s="834" t="s">
        <v>15</v>
      </c>
      <c r="D4" s="831" t="s">
        <v>16</v>
      </c>
      <c r="E4" s="827" t="s">
        <v>127</v>
      </c>
      <c r="F4" s="828"/>
    </row>
    <row r="5" spans="1:6" ht="14.45" customHeight="1" x14ac:dyDescent="0.25">
      <c r="A5" s="838"/>
      <c r="B5" s="837"/>
      <c r="C5" s="835"/>
      <c r="D5" s="832"/>
      <c r="E5" s="829"/>
      <c r="F5" s="830"/>
    </row>
    <row r="6" spans="1:6" ht="28.15" customHeight="1" x14ac:dyDescent="0.25">
      <c r="A6" s="808"/>
      <c r="B6" s="810"/>
      <c r="C6" s="836"/>
      <c r="D6" s="833"/>
      <c r="E6" s="751" t="s">
        <v>1653</v>
      </c>
      <c r="F6" s="752" t="s">
        <v>1654</v>
      </c>
    </row>
    <row r="7" spans="1:6" ht="15.75" x14ac:dyDescent="0.25">
      <c r="A7" s="237" t="s">
        <v>236</v>
      </c>
      <c r="B7" s="19" t="s">
        <v>237</v>
      </c>
      <c r="C7" s="20"/>
      <c r="D7" s="21"/>
      <c r="E7" s="22"/>
      <c r="F7" s="238"/>
    </row>
    <row r="8" spans="1:6" ht="15.75" x14ac:dyDescent="0.25">
      <c r="A8" s="239" t="s">
        <v>238</v>
      </c>
      <c r="B8" s="97" t="s">
        <v>871</v>
      </c>
      <c r="C8" s="6" t="s">
        <v>27</v>
      </c>
      <c r="D8" s="292">
        <v>614.20000000000005</v>
      </c>
      <c r="E8" s="38"/>
      <c r="F8" s="240"/>
    </row>
    <row r="9" spans="1:6" ht="15.75" x14ac:dyDescent="0.25">
      <c r="A9" s="239" t="s">
        <v>239</v>
      </c>
      <c r="B9" s="97" t="s">
        <v>37</v>
      </c>
      <c r="C9" s="6" t="s">
        <v>27</v>
      </c>
      <c r="D9" s="292">
        <v>614.20000000000005</v>
      </c>
      <c r="E9" s="38"/>
      <c r="F9" s="240"/>
    </row>
    <row r="10" spans="1:6" ht="15.75" x14ac:dyDescent="0.25">
      <c r="A10" s="239" t="s">
        <v>240</v>
      </c>
      <c r="B10" s="97" t="s">
        <v>38</v>
      </c>
      <c r="C10" s="6" t="s">
        <v>7</v>
      </c>
      <c r="D10" s="295">
        <v>195.25</v>
      </c>
      <c r="E10" s="38"/>
      <c r="F10" s="240"/>
    </row>
    <row r="11" spans="1:6" ht="15.75" x14ac:dyDescent="0.25">
      <c r="A11" s="239" t="s">
        <v>241</v>
      </c>
      <c r="B11" s="85" t="s">
        <v>39</v>
      </c>
      <c r="C11" s="6" t="s">
        <v>9</v>
      </c>
      <c r="D11" s="79">
        <v>8</v>
      </c>
      <c r="E11" s="38"/>
      <c r="F11" s="240"/>
    </row>
    <row r="12" spans="1:6" ht="15.75" x14ac:dyDescent="0.25">
      <c r="A12" s="239" t="s">
        <v>242</v>
      </c>
      <c r="B12" s="97" t="s">
        <v>857</v>
      </c>
      <c r="C12" s="6" t="s">
        <v>27</v>
      </c>
      <c r="D12" s="79">
        <v>589.54999999999995</v>
      </c>
      <c r="E12" s="38"/>
      <c r="F12" s="240"/>
    </row>
    <row r="13" spans="1:6" ht="15.75" x14ac:dyDescent="0.25">
      <c r="A13" s="239" t="s">
        <v>243</v>
      </c>
      <c r="B13" s="85" t="s">
        <v>94</v>
      </c>
      <c r="C13" s="6" t="s">
        <v>9</v>
      </c>
      <c r="D13" s="79">
        <v>8</v>
      </c>
      <c r="E13" s="38"/>
      <c r="F13" s="240"/>
    </row>
    <row r="14" spans="1:6" ht="15.75" x14ac:dyDescent="0.25">
      <c r="A14" s="237" t="s">
        <v>244</v>
      </c>
      <c r="B14" s="19" t="s">
        <v>90</v>
      </c>
      <c r="C14" s="20"/>
      <c r="D14" s="20"/>
      <c r="E14" s="22"/>
      <c r="F14" s="238"/>
    </row>
    <row r="15" spans="1:6" ht="15.75" x14ac:dyDescent="0.25">
      <c r="A15" s="239" t="s">
        <v>245</v>
      </c>
      <c r="B15" s="97" t="s">
        <v>91</v>
      </c>
      <c r="C15" s="596" t="s">
        <v>27</v>
      </c>
      <c r="D15" s="295">
        <v>145.36000000000001</v>
      </c>
      <c r="E15" s="38"/>
      <c r="F15" s="240"/>
    </row>
    <row r="16" spans="1:6" ht="15.75" x14ac:dyDescent="0.25">
      <c r="A16" s="239" t="s">
        <v>246</v>
      </c>
      <c r="B16" s="97" t="s">
        <v>856</v>
      </c>
      <c r="C16" s="596" t="s">
        <v>27</v>
      </c>
      <c r="D16" s="295">
        <v>10</v>
      </c>
      <c r="E16" s="38"/>
      <c r="F16" s="240"/>
    </row>
    <row r="18" spans="5:5" x14ac:dyDescent="0.25">
      <c r="E18" s="102"/>
    </row>
  </sheetData>
  <mergeCells count="8">
    <mergeCell ref="A1:F1"/>
    <mergeCell ref="A2:F2"/>
    <mergeCell ref="A3:F3"/>
    <mergeCell ref="E4:F5"/>
    <mergeCell ref="D4:D6"/>
    <mergeCell ref="C4:C6"/>
    <mergeCell ref="B4:B6"/>
    <mergeCell ref="A4:A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92D050"/>
  </sheetPr>
  <dimension ref="A1:H58"/>
  <sheetViews>
    <sheetView zoomScaleNormal="100" workbookViewId="0">
      <selection activeCell="G29" sqref="G29"/>
    </sheetView>
  </sheetViews>
  <sheetFormatPr baseColWidth="10" defaultRowHeight="15" x14ac:dyDescent="0.25"/>
  <cols>
    <col min="1" max="1" width="10.28515625" customWidth="1"/>
    <col min="2" max="2" width="46.5703125" customWidth="1"/>
    <col min="3" max="3" width="8.7109375" customWidth="1"/>
    <col min="4" max="4" width="15.42578125" style="363" customWidth="1"/>
    <col min="5" max="5" width="16.85546875" style="364" customWidth="1"/>
    <col min="6" max="6" width="27.140625" customWidth="1"/>
    <col min="7" max="7" width="11.140625" customWidth="1"/>
    <col min="8" max="8" width="11.5703125" hidden="1" customWidth="1"/>
  </cols>
  <sheetData>
    <row r="1" spans="1:8" ht="16.5" x14ac:dyDescent="0.3">
      <c r="A1" s="131"/>
      <c r="B1" s="131"/>
      <c r="C1" s="131"/>
      <c r="D1" s="353"/>
      <c r="E1" s="354"/>
      <c r="F1" s="131"/>
    </row>
    <row r="2" spans="1:8" ht="24.75" customHeight="1" x14ac:dyDescent="0.25">
      <c r="A2" s="812" t="str">
        <f>'[3]Chap 3 CBPU'!A1:E1</f>
        <v>PROJET DE CONSTRUCTION DU SIEGE DE L'AUTORITE DE REGULATION DE L'ELECTRICITE DU BENIN (ARE)</v>
      </c>
      <c r="B2" s="812"/>
      <c r="C2" s="812"/>
      <c r="D2" s="812"/>
      <c r="E2" s="812"/>
      <c r="F2" s="812"/>
    </row>
    <row r="3" spans="1:8" ht="23.25" customHeight="1" x14ac:dyDescent="0.3">
      <c r="A3" s="813" t="s">
        <v>547</v>
      </c>
      <c r="B3" s="813"/>
      <c r="C3" s="813"/>
      <c r="D3" s="813"/>
      <c r="E3" s="813"/>
      <c r="F3" s="813"/>
    </row>
    <row r="4" spans="1:8" ht="25.5" customHeight="1" thickBot="1" x14ac:dyDescent="0.3">
      <c r="A4" s="842" t="s">
        <v>235</v>
      </c>
      <c r="B4" s="842"/>
      <c r="C4" s="842"/>
      <c r="D4" s="842"/>
      <c r="E4" s="842"/>
      <c r="F4" s="842"/>
    </row>
    <row r="5" spans="1:8" ht="22.5" customHeight="1" thickTop="1" x14ac:dyDescent="0.25">
      <c r="A5" s="381" t="s">
        <v>57</v>
      </c>
      <c r="B5" s="382" t="s">
        <v>0</v>
      </c>
      <c r="C5" s="382" t="s">
        <v>15</v>
      </c>
      <c r="D5" s="382" t="s">
        <v>45</v>
      </c>
      <c r="E5" s="289" t="s">
        <v>48</v>
      </c>
      <c r="F5" s="245" t="s">
        <v>49</v>
      </c>
    </row>
    <row r="6" spans="1:8" ht="18" x14ac:dyDescent="0.25">
      <c r="A6" s="246"/>
      <c r="B6" s="843" t="s">
        <v>50</v>
      </c>
      <c r="C6" s="840"/>
      <c r="D6" s="840"/>
      <c r="E6" s="840"/>
      <c r="F6" s="844"/>
    </row>
    <row r="7" spans="1:8" ht="16.5" x14ac:dyDescent="0.25">
      <c r="A7" s="247" t="s">
        <v>248</v>
      </c>
      <c r="B7" s="132" t="s">
        <v>51</v>
      </c>
      <c r="C7" s="133"/>
      <c r="D7" s="133"/>
      <c r="E7" s="291"/>
      <c r="F7" s="248"/>
    </row>
    <row r="8" spans="1:8" ht="16.5" x14ac:dyDescent="0.25">
      <c r="A8" s="247" t="s">
        <v>249</v>
      </c>
      <c r="B8" s="132" t="s">
        <v>341</v>
      </c>
      <c r="C8" s="133"/>
      <c r="D8" s="133"/>
      <c r="E8" s="291"/>
      <c r="F8" s="248"/>
    </row>
    <row r="9" spans="1:8" ht="33" x14ac:dyDescent="0.25">
      <c r="A9" s="249" t="s">
        <v>250</v>
      </c>
      <c r="B9" s="137" t="s">
        <v>378</v>
      </c>
      <c r="C9" s="138" t="s">
        <v>27</v>
      </c>
      <c r="D9" s="277">
        <v>228.47</v>
      </c>
      <c r="E9" s="291"/>
      <c r="F9" s="250"/>
      <c r="H9" s="139">
        <f>(15.67+20+12.11+18.2+23.04+25.66+22.4+76.08+40.04+40.04)*1.05</f>
        <v>307.90200000000004</v>
      </c>
    </row>
    <row r="10" spans="1:8" ht="66" x14ac:dyDescent="0.25">
      <c r="A10" s="249" t="s">
        <v>251</v>
      </c>
      <c r="B10" s="136" t="s">
        <v>548</v>
      </c>
      <c r="C10" s="140" t="s">
        <v>27</v>
      </c>
      <c r="D10" s="277">
        <v>95.67</v>
      </c>
      <c r="E10" s="291"/>
      <c r="F10" s="250"/>
      <c r="H10" s="134">
        <f>(17.76+15.85+64.5+16.69+17.49+21.5+39.05+16.69+21.17+19.61+21.94+17.92+17.94)*1.05</f>
        <v>323.51550000000003</v>
      </c>
    </row>
    <row r="11" spans="1:8" ht="33" x14ac:dyDescent="0.25">
      <c r="A11" s="249" t="s">
        <v>252</v>
      </c>
      <c r="B11" s="136" t="s">
        <v>549</v>
      </c>
      <c r="C11" s="140" t="s">
        <v>27</v>
      </c>
      <c r="D11" s="277">
        <v>61.81</v>
      </c>
      <c r="E11" s="290"/>
      <c r="F11" s="250"/>
      <c r="H11" s="134">
        <f>(85.18+83.52)*1.05</f>
        <v>177.13499999999999</v>
      </c>
    </row>
    <row r="12" spans="1:8" ht="33" x14ac:dyDescent="0.25">
      <c r="A12" s="249" t="s">
        <v>254</v>
      </c>
      <c r="B12" s="136" t="s">
        <v>379</v>
      </c>
      <c r="C12" s="140" t="s">
        <v>27</v>
      </c>
      <c r="D12" s="277">
        <v>20.75</v>
      </c>
      <c r="E12" s="291"/>
      <c r="F12" s="250"/>
      <c r="H12" s="141">
        <f>(10+14.29+3.67+11.39+17.75+11.39)*1.05</f>
        <v>71.914500000000018</v>
      </c>
    </row>
    <row r="13" spans="1:8" ht="16.5" x14ac:dyDescent="0.25">
      <c r="A13" s="249"/>
      <c r="B13" s="356" t="s">
        <v>519</v>
      </c>
      <c r="C13" s="140"/>
      <c r="D13" s="277"/>
      <c r="E13" s="291"/>
      <c r="F13" s="253"/>
      <c r="G13" s="388"/>
      <c r="H13" s="141"/>
    </row>
    <row r="14" spans="1:8" ht="16.5" x14ac:dyDescent="0.25">
      <c r="A14" s="247" t="s">
        <v>255</v>
      </c>
      <c r="B14" s="142" t="s">
        <v>52</v>
      </c>
      <c r="C14" s="133"/>
      <c r="D14" s="277"/>
      <c r="E14" s="291"/>
      <c r="F14" s="250"/>
      <c r="H14" s="134"/>
    </row>
    <row r="15" spans="1:8" ht="33" x14ac:dyDescent="0.25">
      <c r="A15" s="249" t="s">
        <v>256</v>
      </c>
      <c r="B15" s="136" t="s">
        <v>257</v>
      </c>
      <c r="C15" s="140" t="s">
        <v>27</v>
      </c>
      <c r="D15" s="277">
        <v>82.5</v>
      </c>
      <c r="E15" s="291"/>
      <c r="F15" s="253"/>
      <c r="H15" s="143">
        <f>(86.41*2.2)*1.05</f>
        <v>199.6071</v>
      </c>
    </row>
    <row r="16" spans="1:8" ht="33" hidden="1" x14ac:dyDescent="0.25">
      <c r="A16" s="251" t="s">
        <v>258</v>
      </c>
      <c r="B16" s="180" t="s">
        <v>259</v>
      </c>
      <c r="C16" s="181" t="s">
        <v>7</v>
      </c>
      <c r="D16" s="278">
        <f>(681.53)*1.05</f>
        <v>715.60649999999998</v>
      </c>
      <c r="E16" s="291"/>
      <c r="F16" s="250"/>
    </row>
    <row r="17" spans="1:8" ht="16.5" x14ac:dyDescent="0.3">
      <c r="A17" s="247" t="s">
        <v>260</v>
      </c>
      <c r="B17" s="144" t="s">
        <v>261</v>
      </c>
      <c r="C17" s="145"/>
      <c r="D17" s="140"/>
      <c r="E17" s="357"/>
      <c r="F17" s="250"/>
    </row>
    <row r="18" spans="1:8" ht="33" x14ac:dyDescent="0.25">
      <c r="A18" s="252" t="s">
        <v>262</v>
      </c>
      <c r="B18" s="134" t="s">
        <v>263</v>
      </c>
      <c r="C18" s="140" t="s">
        <v>27</v>
      </c>
      <c r="D18" s="140">
        <v>0</v>
      </c>
      <c r="E18" s="291"/>
      <c r="F18" s="253"/>
    </row>
    <row r="19" spans="1:8" ht="16.5" x14ac:dyDescent="0.25">
      <c r="A19" s="252"/>
      <c r="B19" s="356" t="s">
        <v>550</v>
      </c>
      <c r="C19" s="140"/>
      <c r="D19" s="140"/>
      <c r="E19" s="291"/>
      <c r="F19" s="253"/>
    </row>
    <row r="20" spans="1:8" ht="18" x14ac:dyDescent="0.25">
      <c r="A20" s="254"/>
      <c r="B20" s="845" t="s">
        <v>53</v>
      </c>
      <c r="C20" s="845"/>
      <c r="D20" s="845"/>
      <c r="E20" s="845"/>
      <c r="F20" s="846"/>
    </row>
    <row r="21" spans="1:8" ht="16.5" x14ac:dyDescent="0.25">
      <c r="A21" s="247" t="s">
        <v>264</v>
      </c>
      <c r="B21" s="132" t="s">
        <v>51</v>
      </c>
      <c r="C21" s="133"/>
      <c r="D21" s="133"/>
      <c r="E21" s="291"/>
      <c r="F21" s="248"/>
    </row>
    <row r="22" spans="1:8" ht="16.5" x14ac:dyDescent="0.25">
      <c r="A22" s="247" t="s">
        <v>265</v>
      </c>
      <c r="B22" s="132" t="str">
        <f>+B8</f>
        <v xml:space="preserve"> Revêtement de sols  y compris les plinthes</v>
      </c>
      <c r="C22" s="133"/>
      <c r="D22" s="133"/>
      <c r="E22" s="291"/>
      <c r="F22" s="250"/>
    </row>
    <row r="23" spans="1:8" ht="33" x14ac:dyDescent="0.25">
      <c r="A23" s="249" t="s">
        <v>266</v>
      </c>
      <c r="B23" s="136" t="s">
        <v>551</v>
      </c>
      <c r="C23" s="140" t="s">
        <v>27</v>
      </c>
      <c r="D23" s="133">
        <v>56.6</v>
      </c>
      <c r="E23" s="291"/>
      <c r="F23" s="250"/>
      <c r="H23" s="141">
        <f>(15.67+30.6+17.4+12.11+28.51+25.5+22.55+24.25+26.85+39.37+28.81+28.79+47.23)*1.05</f>
        <v>365.02200000000005</v>
      </c>
    </row>
    <row r="24" spans="1:8" ht="99" x14ac:dyDescent="0.25">
      <c r="A24" s="249" t="s">
        <v>267</v>
      </c>
      <c r="B24" s="136" t="s">
        <v>552</v>
      </c>
      <c r="C24" s="140" t="s">
        <v>27</v>
      </c>
      <c r="D24" s="133">
        <v>346.23</v>
      </c>
      <c r="E24" s="291"/>
      <c r="F24" s="250"/>
      <c r="G24" s="243"/>
      <c r="H24" s="141">
        <f>17.75+15.85+64.34+16.49+17.49+19.44+19.34+21.2+16.69+21.17+19.61+21.94+39.75</f>
        <v>311.06</v>
      </c>
    </row>
    <row r="25" spans="1:8" s="61" customFormat="1" ht="33" x14ac:dyDescent="0.25">
      <c r="A25" s="249" t="s">
        <v>268</v>
      </c>
      <c r="B25" s="136" t="s">
        <v>379</v>
      </c>
      <c r="C25" s="140" t="s">
        <v>27</v>
      </c>
      <c r="D25" s="133">
        <v>57.8</v>
      </c>
      <c r="E25" s="291"/>
      <c r="F25" s="250"/>
      <c r="G25" s="244"/>
      <c r="H25" s="141">
        <f>(11.39+4.28+11.4+4.24+17.75)*1.05</f>
        <v>51.513000000000005</v>
      </c>
    </row>
    <row r="26" spans="1:8" ht="33" x14ac:dyDescent="0.25">
      <c r="A26" s="249" t="s">
        <v>269</v>
      </c>
      <c r="B26" s="136" t="s">
        <v>553</v>
      </c>
      <c r="C26" s="140" t="s">
        <v>27</v>
      </c>
      <c r="D26" s="133">
        <v>186.95</v>
      </c>
      <c r="E26" s="291"/>
      <c r="F26" s="250"/>
      <c r="G26" s="243"/>
      <c r="H26" s="141">
        <f>(97.54+76.81+40.92+21.5+20)*1.05</f>
        <v>269.60850000000005</v>
      </c>
    </row>
    <row r="27" spans="1:8" ht="16.5" x14ac:dyDescent="0.25">
      <c r="A27" s="249"/>
      <c r="B27" s="356" t="s">
        <v>519</v>
      </c>
      <c r="C27" s="140"/>
      <c r="D27" s="277"/>
      <c r="E27" s="291"/>
      <c r="F27" s="253"/>
      <c r="H27" s="141"/>
    </row>
    <row r="28" spans="1:8" ht="16.5" x14ac:dyDescent="0.25">
      <c r="A28" s="247" t="s">
        <v>270</v>
      </c>
      <c r="B28" s="132" t="s">
        <v>52</v>
      </c>
      <c r="C28" s="133"/>
      <c r="D28" s="133"/>
      <c r="E28" s="291"/>
      <c r="F28" s="250"/>
      <c r="H28" s="134"/>
    </row>
    <row r="29" spans="1:8" ht="16.5" x14ac:dyDescent="0.25">
      <c r="A29" s="249" t="s">
        <v>271</v>
      </c>
      <c r="B29" s="136" t="s">
        <v>136</v>
      </c>
      <c r="C29" s="140" t="s">
        <v>27</v>
      </c>
      <c r="D29" s="133">
        <v>264.76799999999997</v>
      </c>
      <c r="E29" s="291"/>
      <c r="F29" s="253"/>
      <c r="H29" s="141">
        <f>(8.8+8.7+13.94+14.9+17.3)*2.2</f>
        <v>140.00800000000001</v>
      </c>
    </row>
    <row r="30" spans="1:8" ht="33" hidden="1" x14ac:dyDescent="0.25">
      <c r="A30" s="249" t="s">
        <v>265</v>
      </c>
      <c r="B30" s="134" t="s">
        <v>273</v>
      </c>
      <c r="C30" s="140" t="s">
        <v>7</v>
      </c>
      <c r="D30" s="133">
        <f>(722.65)*1.05</f>
        <v>758.78250000000003</v>
      </c>
      <c r="E30" s="291"/>
      <c r="F30" s="250"/>
    </row>
    <row r="31" spans="1:8" ht="16.5" x14ac:dyDescent="0.3">
      <c r="A31" s="247" t="s">
        <v>274</v>
      </c>
      <c r="B31" s="144" t="s">
        <v>261</v>
      </c>
      <c r="C31" s="140"/>
      <c r="D31" s="133"/>
      <c r="E31" s="291"/>
      <c r="F31" s="250"/>
    </row>
    <row r="32" spans="1:8" ht="33" x14ac:dyDescent="0.25">
      <c r="A32" s="252" t="s">
        <v>275</v>
      </c>
      <c r="B32" s="134" t="s">
        <v>263</v>
      </c>
      <c r="C32" s="140" t="s">
        <v>27</v>
      </c>
      <c r="D32" s="279">
        <v>0</v>
      </c>
      <c r="E32" s="358"/>
      <c r="F32" s="253"/>
    </row>
    <row r="33" spans="1:8" ht="16.5" x14ac:dyDescent="0.25">
      <c r="A33" s="252"/>
      <c r="B33" s="356" t="s">
        <v>550</v>
      </c>
      <c r="C33" s="140"/>
      <c r="D33" s="140"/>
      <c r="E33" s="291"/>
      <c r="F33" s="253"/>
    </row>
    <row r="34" spans="1:8" ht="18" x14ac:dyDescent="0.25">
      <c r="A34" s="254"/>
      <c r="B34" s="845" t="s">
        <v>380</v>
      </c>
      <c r="C34" s="845"/>
      <c r="D34" s="845"/>
      <c r="E34" s="845"/>
      <c r="F34" s="846"/>
    </row>
    <row r="35" spans="1:8" ht="16.5" x14ac:dyDescent="0.25">
      <c r="A35" s="247" t="s">
        <v>264</v>
      </c>
      <c r="B35" s="132" t="s">
        <v>51</v>
      </c>
      <c r="C35" s="133"/>
      <c r="D35" s="133"/>
      <c r="E35" s="291"/>
      <c r="F35" s="248"/>
    </row>
    <row r="36" spans="1:8" ht="16.5" x14ac:dyDescent="0.25">
      <c r="A36" s="247" t="s">
        <v>265</v>
      </c>
      <c r="B36" s="132" t="str">
        <f>+B22</f>
        <v xml:space="preserve"> Revêtement de sols  y compris les plinthes</v>
      </c>
      <c r="C36" s="133"/>
      <c r="D36" s="133"/>
      <c r="E36" s="291"/>
      <c r="F36" s="250"/>
    </row>
    <row r="37" spans="1:8" ht="33" x14ac:dyDescent="0.25">
      <c r="A37" s="249" t="s">
        <v>266</v>
      </c>
      <c r="B37" s="136" t="s">
        <v>554</v>
      </c>
      <c r="C37" s="140" t="s">
        <v>27</v>
      </c>
      <c r="D37" s="133">
        <v>138.9</v>
      </c>
      <c r="E37" s="291"/>
      <c r="F37" s="250"/>
      <c r="H37" s="141">
        <f>(15.67+30.6+17.4+12.11+28.51+25.5+22.55+24.25+26.85+39.37+28.81+28.79+47.23)*1.05</f>
        <v>365.02200000000005</v>
      </c>
    </row>
    <row r="38" spans="1:8" ht="82.5" x14ac:dyDescent="0.25">
      <c r="A38" s="249" t="s">
        <v>267</v>
      </c>
      <c r="B38" s="136" t="s">
        <v>555</v>
      </c>
      <c r="C38" s="140" t="s">
        <v>27</v>
      </c>
      <c r="D38" s="133">
        <v>252.8</v>
      </c>
      <c r="E38" s="291"/>
      <c r="F38" s="250"/>
      <c r="G38" s="243"/>
      <c r="H38" s="141">
        <f>17.75+15.85+64.34+16.49+17.49+19.44+19.34+21.2+16.69+21.17+19.61+21.94+39.75</f>
        <v>311.06</v>
      </c>
    </row>
    <row r="39" spans="1:8" s="61" customFormat="1" ht="33" x14ac:dyDescent="0.25">
      <c r="A39" s="249" t="s">
        <v>268</v>
      </c>
      <c r="B39" s="136" t="s">
        <v>379</v>
      </c>
      <c r="C39" s="140" t="s">
        <v>27</v>
      </c>
      <c r="D39" s="133">
        <v>61.75</v>
      </c>
      <c r="E39" s="291"/>
      <c r="F39" s="250"/>
      <c r="G39" s="244"/>
      <c r="H39" s="141">
        <f>(11.39+4.28+11.4+4.24+17.75)*1.05</f>
        <v>51.513000000000005</v>
      </c>
    </row>
    <row r="40" spans="1:8" ht="33" x14ac:dyDescent="0.25">
      <c r="A40" s="249" t="s">
        <v>253</v>
      </c>
      <c r="B40" s="136" t="s">
        <v>535</v>
      </c>
      <c r="C40" s="140" t="s">
        <v>27</v>
      </c>
      <c r="D40" s="277">
        <f>19+1.065+1.267+0.992</f>
        <v>22.324000000000002</v>
      </c>
      <c r="E40" s="291"/>
      <c r="F40" s="250"/>
      <c r="H40" s="355">
        <f>(117.25+56.96)*1.05</f>
        <v>182.9205</v>
      </c>
    </row>
    <row r="41" spans="1:8" ht="33" x14ac:dyDescent="0.25">
      <c r="A41" s="249" t="s">
        <v>269</v>
      </c>
      <c r="B41" s="136" t="s">
        <v>556</v>
      </c>
      <c r="C41" s="140" t="s">
        <v>27</v>
      </c>
      <c r="D41" s="133">
        <v>183.48</v>
      </c>
      <c r="E41" s="291"/>
      <c r="F41" s="250"/>
      <c r="G41" s="243"/>
      <c r="H41" s="141">
        <f>(97.54+76.81+40.92+21.5+20)*1.05</f>
        <v>269.60850000000005</v>
      </c>
    </row>
    <row r="42" spans="1:8" ht="16.5" x14ac:dyDescent="0.25">
      <c r="A42" s="249"/>
      <c r="B42" s="356" t="s">
        <v>519</v>
      </c>
      <c r="C42" s="140"/>
      <c r="D42" s="277"/>
      <c r="E42" s="291"/>
      <c r="F42" s="253"/>
      <c r="H42" s="141"/>
    </row>
    <row r="43" spans="1:8" ht="16.5" x14ac:dyDescent="0.25">
      <c r="A43" s="247" t="s">
        <v>270</v>
      </c>
      <c r="B43" s="132" t="s">
        <v>52</v>
      </c>
      <c r="C43" s="133"/>
      <c r="D43" s="133"/>
      <c r="E43" s="291"/>
      <c r="F43" s="250"/>
      <c r="H43" s="134"/>
    </row>
    <row r="44" spans="1:8" ht="16.5" x14ac:dyDescent="0.25">
      <c r="A44" s="249" t="s">
        <v>271</v>
      </c>
      <c r="B44" s="136" t="s">
        <v>136</v>
      </c>
      <c r="C44" s="140" t="s">
        <v>27</v>
      </c>
      <c r="D44" s="133">
        <f>(3.85+3.85+4+2.8+2.8+4+2.56+2.56+4+3.15+1.7+3.3+1.75+3.9+1.1+1+2.4+1.9+3.25+2.8+3.25+1.95+4.35+2.95+5.2+3.15)*2.1</f>
        <v>162.79200000000003</v>
      </c>
      <c r="E44" s="291"/>
      <c r="F44" s="253"/>
      <c r="H44" s="141">
        <f>(8.8+8.7+13.94+14.9+17.3)*2.2</f>
        <v>140.00800000000001</v>
      </c>
    </row>
    <row r="45" spans="1:8" ht="16.5" x14ac:dyDescent="0.25">
      <c r="A45" s="247" t="s">
        <v>272</v>
      </c>
      <c r="B45" s="132"/>
      <c r="C45" s="140"/>
      <c r="D45" s="133"/>
      <c r="E45" s="291"/>
      <c r="F45" s="250"/>
    </row>
    <row r="46" spans="1:8" ht="33" hidden="1" x14ac:dyDescent="0.25">
      <c r="A46" s="249" t="s">
        <v>265</v>
      </c>
      <c r="B46" s="134" t="s">
        <v>273</v>
      </c>
      <c r="C46" s="140" t="s">
        <v>7</v>
      </c>
      <c r="D46" s="133">
        <f>(722.65)*1.05</f>
        <v>758.78250000000003</v>
      </c>
      <c r="E46" s="291"/>
      <c r="F46" s="250"/>
    </row>
    <row r="47" spans="1:8" ht="16.5" x14ac:dyDescent="0.3">
      <c r="A47" s="247" t="s">
        <v>274</v>
      </c>
      <c r="B47" s="144" t="s">
        <v>261</v>
      </c>
      <c r="C47" s="140"/>
      <c r="D47" s="133"/>
      <c r="E47" s="291"/>
      <c r="F47" s="250"/>
    </row>
    <row r="48" spans="1:8" ht="33" x14ac:dyDescent="0.25">
      <c r="A48" s="252" t="s">
        <v>275</v>
      </c>
      <c r="B48" s="134" t="s">
        <v>263</v>
      </c>
      <c r="C48" s="140" t="s">
        <v>27</v>
      </c>
      <c r="D48" s="279">
        <v>0</v>
      </c>
      <c r="E48" s="291"/>
      <c r="F48" s="253"/>
    </row>
    <row r="49" spans="1:6" ht="16.5" x14ac:dyDescent="0.25">
      <c r="A49" s="252"/>
      <c r="B49" s="356" t="s">
        <v>550</v>
      </c>
      <c r="C49" s="140"/>
      <c r="D49" s="140"/>
      <c r="E49" s="291"/>
      <c r="F49" s="253"/>
    </row>
    <row r="50" spans="1:6" ht="18.75" customHeight="1" x14ac:dyDescent="0.25">
      <c r="A50" s="839" t="s">
        <v>276</v>
      </c>
      <c r="B50" s="840"/>
      <c r="C50" s="840"/>
      <c r="D50" s="840"/>
      <c r="E50" s="841"/>
      <c r="F50" s="250"/>
    </row>
    <row r="51" spans="1:6" ht="16.5" x14ac:dyDescent="0.3">
      <c r="A51" s="247" t="s">
        <v>277</v>
      </c>
      <c r="B51" s="144" t="s">
        <v>278</v>
      </c>
      <c r="C51" s="140"/>
      <c r="D51" s="133"/>
      <c r="E51" s="291"/>
      <c r="F51" s="250"/>
    </row>
    <row r="52" spans="1:6" ht="33" x14ac:dyDescent="0.25">
      <c r="A52" s="249" t="s">
        <v>279</v>
      </c>
      <c r="B52" s="134" t="s">
        <v>263</v>
      </c>
      <c r="C52" s="140" t="s">
        <v>27</v>
      </c>
      <c r="D52" s="279">
        <v>0</v>
      </c>
      <c r="E52" s="291"/>
      <c r="F52" s="253"/>
    </row>
    <row r="53" spans="1:6" ht="16.5" x14ac:dyDescent="0.25">
      <c r="A53" s="252"/>
      <c r="B53" s="356" t="s">
        <v>550</v>
      </c>
      <c r="C53" s="140"/>
      <c r="D53" s="140"/>
      <c r="E53" s="291"/>
      <c r="F53" s="253"/>
    </row>
    <row r="54" spans="1:6" ht="16.5" x14ac:dyDescent="0.25">
      <c r="A54" s="249"/>
      <c r="B54" s="359"/>
      <c r="C54" s="360"/>
      <c r="D54" s="361"/>
      <c r="E54" s="362"/>
      <c r="F54" s="253"/>
    </row>
    <row r="55" spans="1:6" ht="16.5" x14ac:dyDescent="0.25">
      <c r="A55" s="249"/>
      <c r="B55" s="147" t="s">
        <v>47</v>
      </c>
      <c r="C55" s="147"/>
      <c r="D55" s="56"/>
      <c r="E55" s="612"/>
      <c r="F55" s="256"/>
    </row>
    <row r="58" spans="1:6" x14ac:dyDescent="0.25">
      <c r="F58" t="s">
        <v>118</v>
      </c>
    </row>
  </sheetData>
  <mergeCells count="7">
    <mergeCell ref="A50:E50"/>
    <mergeCell ref="A2:F2"/>
    <mergeCell ref="A3:F3"/>
    <mergeCell ref="A4:F4"/>
    <mergeCell ref="B6:F6"/>
    <mergeCell ref="B20:F20"/>
    <mergeCell ref="B34:F34"/>
  </mergeCells>
  <hyperlinks>
    <hyperlink ref="B7" r:id="rId1" location="Feuil1!_Toc101603495" display="D:\DADC OPTION 02 ACTU 2\lot 02 second oeuvre 200213.xls - Feuil1!_Toc101603495" xr:uid="{00000000-0004-0000-0600-000000000000}"/>
    <hyperlink ref="B8" r:id="rId2" location="Feuil1!_Toc101603522" display="D:\DADC OPTION 02 ACTU 2\lot 02 second oeuvre 200213.xls - Feuil1!_Toc101603522" xr:uid="{00000000-0004-0000-0600-000001000000}"/>
    <hyperlink ref="B14" r:id="rId3" location="Feuil1!_Toc101603523" display="D:\DADC OPTION 02 ACTU 2\lot 02 second oeuvre 200213.xls - Feuil1!_Toc101603523" xr:uid="{00000000-0004-0000-0600-000002000000}"/>
    <hyperlink ref="B21" r:id="rId4" location="Feuil1!_Toc101603495" display="D:\DADC OPTION 02 ACTU 2\lot 02 second oeuvre 200213.xls - Feuil1!_Toc101603495" xr:uid="{00000000-0004-0000-0600-000003000000}"/>
    <hyperlink ref="B22" r:id="rId5" location="Feuil1!_Toc101603522" display="D:\DADC OPTION 02 ACTU 2\lot 02 second oeuvre 200213.xls - Feuil1!_Toc101603522" xr:uid="{00000000-0004-0000-0600-000004000000}"/>
    <hyperlink ref="B28" r:id="rId6" location="Feuil1!_Toc101603523" display="D:\DADC OPTION 02 ACTU 2\lot 02 second oeuvre 200213.xls - Feuil1!_Toc101603523" xr:uid="{00000000-0004-0000-0600-000005000000}"/>
    <hyperlink ref="B35" r:id="rId7" location="Feuil1!_Toc101603495" display="D:\DADC OPTION 02 ACTU 2\lot 02 second oeuvre 200213.xls - Feuil1!_Toc101603495" xr:uid="{00000000-0004-0000-0600-000006000000}"/>
    <hyperlink ref="B36" r:id="rId8" location="Feuil1!_Toc101603522" display="D:\DADC OPTION 02 ACTU 2\lot 02 second oeuvre 200213.xls - Feuil1!_Toc101603522" xr:uid="{00000000-0004-0000-0600-000007000000}"/>
    <hyperlink ref="B43" r:id="rId9" location="Feuil1!_Toc101603523" display="D:\DADC OPTION 02 ACTU 2\lot 02 second oeuvre 200213.xls - Feuil1!_Toc101603523" xr:uid="{00000000-0004-0000-0600-000008000000}"/>
  </hyperlinks>
  <pageMargins left="0.7" right="0.7" top="0.75" bottom="0.75" header="0.3" footer="0.3"/>
  <pageSetup paperSize="9" scale="70" orientation="portrait" r:id="rId10"/>
  <rowBreaks count="1" manualBreakCount="1">
    <brk id="19" max="5" man="1"/>
  </rowBreaks>
  <colBreaks count="1" manualBreakCount="1">
    <brk id="6"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rgb="FF00B0F0"/>
  </sheetPr>
  <dimension ref="A1:G57"/>
  <sheetViews>
    <sheetView zoomScaleNormal="100" workbookViewId="0">
      <selection activeCell="D24" sqref="D24"/>
    </sheetView>
  </sheetViews>
  <sheetFormatPr baseColWidth="10" defaultRowHeight="15" x14ac:dyDescent="0.25"/>
  <cols>
    <col min="1" max="1" width="10.28515625" customWidth="1"/>
    <col min="2" max="2" width="46.5703125" customWidth="1"/>
    <col min="3" max="3" width="8.7109375" customWidth="1"/>
    <col min="4" max="4" width="21.28515625" style="364" customWidth="1"/>
    <col min="5" max="5" width="27.140625" customWidth="1"/>
    <col min="6" max="6" width="11.140625" customWidth="1"/>
    <col min="7" max="7" width="11.5703125" hidden="1" customWidth="1"/>
  </cols>
  <sheetData>
    <row r="1" spans="1:7" ht="16.5" x14ac:dyDescent="0.3">
      <c r="A1" s="131"/>
      <c r="B1" s="131"/>
      <c r="C1" s="131"/>
      <c r="D1" s="354"/>
      <c r="E1" s="131"/>
    </row>
    <row r="2" spans="1:7" ht="24.75" customHeight="1" x14ac:dyDescent="0.25">
      <c r="A2" s="812" t="str">
        <f>'[3]Chap 3 CBPU'!A1:E1</f>
        <v>PROJET DE CONSTRUCTION DU SIEGE DE L'AUTORITE DE REGULATION DE L'ELECTRICITE DU BENIN (ARE)</v>
      </c>
      <c r="B2" s="812"/>
      <c r="C2" s="812"/>
      <c r="D2" s="812"/>
      <c r="E2" s="812"/>
    </row>
    <row r="3" spans="1:7" ht="23.25" customHeight="1" x14ac:dyDescent="0.3">
      <c r="A3" s="813" t="s">
        <v>547</v>
      </c>
      <c r="B3" s="813"/>
      <c r="C3" s="813"/>
      <c r="D3" s="813"/>
      <c r="E3" s="813"/>
    </row>
    <row r="4" spans="1:7" ht="25.5" customHeight="1" thickBot="1" x14ac:dyDescent="0.3">
      <c r="A4" s="842" t="s">
        <v>1655</v>
      </c>
      <c r="B4" s="842"/>
      <c r="C4" s="842"/>
      <c r="D4" s="842"/>
      <c r="E4" s="842"/>
    </row>
    <row r="5" spans="1:7" ht="22.5" customHeight="1" thickTop="1" x14ac:dyDescent="0.25">
      <c r="A5" s="851" t="s">
        <v>57</v>
      </c>
      <c r="B5" s="849" t="s">
        <v>0</v>
      </c>
      <c r="C5" s="849" t="s">
        <v>15</v>
      </c>
      <c r="D5" s="847" t="s">
        <v>1656</v>
      </c>
      <c r="E5" s="848"/>
    </row>
    <row r="6" spans="1:7" ht="22.5" customHeight="1" x14ac:dyDescent="0.25">
      <c r="A6" s="852"/>
      <c r="B6" s="850"/>
      <c r="C6" s="850"/>
      <c r="D6" s="769" t="s">
        <v>1653</v>
      </c>
      <c r="E6" s="763" t="s">
        <v>1654</v>
      </c>
    </row>
    <row r="7" spans="1:7" ht="18" x14ac:dyDescent="0.25">
      <c r="A7" s="246"/>
      <c r="B7" s="843" t="s">
        <v>50</v>
      </c>
      <c r="C7" s="840"/>
      <c r="D7" s="840"/>
      <c r="E7" s="844"/>
    </row>
    <row r="8" spans="1:7" ht="16.5" x14ac:dyDescent="0.25">
      <c r="A8" s="247" t="s">
        <v>248</v>
      </c>
      <c r="B8" s="132" t="s">
        <v>51</v>
      </c>
      <c r="C8" s="133"/>
      <c r="D8" s="291"/>
      <c r="E8" s="248"/>
    </row>
    <row r="9" spans="1:7" ht="16.5" x14ac:dyDescent="0.25">
      <c r="A9" s="247" t="s">
        <v>249</v>
      </c>
      <c r="B9" s="132" t="s">
        <v>341</v>
      </c>
      <c r="C9" s="133"/>
      <c r="D9" s="291"/>
      <c r="E9" s="248"/>
    </row>
    <row r="10" spans="1:7" ht="33" x14ac:dyDescent="0.25">
      <c r="A10" s="249" t="s">
        <v>250</v>
      </c>
      <c r="B10" s="137" t="s">
        <v>378</v>
      </c>
      <c r="C10" s="138" t="s">
        <v>27</v>
      </c>
      <c r="D10" s="291"/>
      <c r="E10" s="250"/>
      <c r="G10" s="139">
        <f>(15.67+20+12.11+18.2+23.04+25.66+22.4+76.08+40.04+40.04)*1.05</f>
        <v>307.90200000000004</v>
      </c>
    </row>
    <row r="11" spans="1:7" ht="66" x14ac:dyDescent="0.25">
      <c r="A11" s="249" t="s">
        <v>251</v>
      </c>
      <c r="B11" s="136" t="s">
        <v>548</v>
      </c>
      <c r="C11" s="140" t="s">
        <v>27</v>
      </c>
      <c r="D11" s="291"/>
      <c r="E11" s="250"/>
      <c r="G11" s="134">
        <f>(17.76+15.85+64.5+16.69+17.49+21.5+39.05+16.69+21.17+19.61+21.94+17.92+17.94)*1.05</f>
        <v>323.51550000000003</v>
      </c>
    </row>
    <row r="12" spans="1:7" ht="33" x14ac:dyDescent="0.25">
      <c r="A12" s="249" t="s">
        <v>252</v>
      </c>
      <c r="B12" s="136" t="s">
        <v>549</v>
      </c>
      <c r="C12" s="140" t="s">
        <v>27</v>
      </c>
      <c r="D12" s="290"/>
      <c r="E12" s="250"/>
      <c r="G12" s="134">
        <f>(85.18+83.52)*1.05</f>
        <v>177.13499999999999</v>
      </c>
    </row>
    <row r="13" spans="1:7" ht="33" x14ac:dyDescent="0.25">
      <c r="A13" s="249" t="s">
        <v>254</v>
      </c>
      <c r="B13" s="136" t="s">
        <v>379</v>
      </c>
      <c r="C13" s="140" t="s">
        <v>27</v>
      </c>
      <c r="D13" s="291"/>
      <c r="E13" s="250"/>
      <c r="G13" s="141">
        <f>(10+14.29+3.67+11.39+17.75+11.39)*1.05</f>
        <v>71.914500000000018</v>
      </c>
    </row>
    <row r="14" spans="1:7" ht="16.5" x14ac:dyDescent="0.25">
      <c r="A14" s="249"/>
      <c r="B14" s="356" t="s">
        <v>519</v>
      </c>
      <c r="C14" s="140"/>
      <c r="D14" s="291"/>
      <c r="E14" s="253"/>
      <c r="F14" s="388"/>
      <c r="G14" s="141"/>
    </row>
    <row r="15" spans="1:7" ht="16.5" x14ac:dyDescent="0.25">
      <c r="A15" s="247" t="s">
        <v>255</v>
      </c>
      <c r="B15" s="142" t="s">
        <v>52</v>
      </c>
      <c r="C15" s="133"/>
      <c r="D15" s="291"/>
      <c r="E15" s="250"/>
      <c r="G15" s="134"/>
    </row>
    <row r="16" spans="1:7" ht="33" x14ac:dyDescent="0.25">
      <c r="A16" s="249" t="s">
        <v>256</v>
      </c>
      <c r="B16" s="136" t="s">
        <v>257</v>
      </c>
      <c r="C16" s="140" t="s">
        <v>27</v>
      </c>
      <c r="D16" s="291"/>
      <c r="E16" s="253"/>
      <c r="G16" s="143">
        <f>(86.41*2.2)*1.05</f>
        <v>199.6071</v>
      </c>
    </row>
    <row r="17" spans="1:7" ht="33" hidden="1" x14ac:dyDescent="0.25">
      <c r="A17" s="251" t="s">
        <v>258</v>
      </c>
      <c r="B17" s="180" t="s">
        <v>259</v>
      </c>
      <c r="C17" s="181" t="s">
        <v>7</v>
      </c>
      <c r="D17" s="291"/>
      <c r="E17" s="250"/>
    </row>
    <row r="18" spans="1:7" ht="16.5" x14ac:dyDescent="0.3">
      <c r="A18" s="247" t="s">
        <v>260</v>
      </c>
      <c r="B18" s="144" t="s">
        <v>261</v>
      </c>
      <c r="C18" s="145"/>
      <c r="D18" s="357"/>
      <c r="E18" s="250"/>
    </row>
    <row r="19" spans="1:7" ht="33" x14ac:dyDescent="0.25">
      <c r="A19" s="252" t="s">
        <v>262</v>
      </c>
      <c r="B19" s="134" t="s">
        <v>263</v>
      </c>
      <c r="C19" s="140" t="s">
        <v>27</v>
      </c>
      <c r="D19" s="291"/>
      <c r="E19" s="253"/>
    </row>
    <row r="20" spans="1:7" ht="16.5" x14ac:dyDescent="0.25">
      <c r="A20" s="252"/>
      <c r="B20" s="356" t="s">
        <v>550</v>
      </c>
      <c r="C20" s="140"/>
      <c r="D20" s="291"/>
      <c r="E20" s="253"/>
    </row>
    <row r="21" spans="1:7" ht="18" x14ac:dyDescent="0.25">
      <c r="A21" s="254"/>
      <c r="B21" s="845" t="s">
        <v>53</v>
      </c>
      <c r="C21" s="845"/>
      <c r="D21" s="845"/>
      <c r="E21" s="846"/>
    </row>
    <row r="22" spans="1:7" ht="16.5" x14ac:dyDescent="0.25">
      <c r="A22" s="247" t="s">
        <v>264</v>
      </c>
      <c r="B22" s="132" t="s">
        <v>51</v>
      </c>
      <c r="C22" s="133"/>
      <c r="D22" s="291"/>
      <c r="E22" s="248"/>
    </row>
    <row r="23" spans="1:7" ht="16.5" x14ac:dyDescent="0.25">
      <c r="A23" s="247" t="s">
        <v>265</v>
      </c>
      <c r="B23" s="132" t="str">
        <f>+B9</f>
        <v xml:space="preserve"> Revêtement de sols  y compris les plinthes</v>
      </c>
      <c r="C23" s="133"/>
      <c r="D23" s="291"/>
      <c r="E23" s="250"/>
    </row>
    <row r="24" spans="1:7" ht="33" x14ac:dyDescent="0.25">
      <c r="A24" s="249" t="s">
        <v>266</v>
      </c>
      <c r="B24" s="136" t="s">
        <v>551</v>
      </c>
      <c r="C24" s="140" t="s">
        <v>27</v>
      </c>
      <c r="D24" s="291"/>
      <c r="E24" s="250"/>
      <c r="G24" s="141">
        <f>(15.67+30.6+17.4+12.11+28.51+25.5+22.55+24.25+26.85+39.37+28.81+28.79+47.23)*1.05</f>
        <v>365.02200000000005</v>
      </c>
    </row>
    <row r="25" spans="1:7" ht="99" x14ac:dyDescent="0.25">
      <c r="A25" s="249" t="s">
        <v>267</v>
      </c>
      <c r="B25" s="136" t="s">
        <v>552</v>
      </c>
      <c r="C25" s="140" t="s">
        <v>27</v>
      </c>
      <c r="D25" s="291"/>
      <c r="E25" s="250"/>
      <c r="F25" s="243"/>
      <c r="G25" s="141">
        <f>17.75+15.85+64.34+16.49+17.49+19.44+19.34+21.2+16.69+21.17+19.61+21.94+39.75</f>
        <v>311.06</v>
      </c>
    </row>
    <row r="26" spans="1:7" s="61" customFormat="1" ht="33" x14ac:dyDescent="0.25">
      <c r="A26" s="249" t="s">
        <v>268</v>
      </c>
      <c r="B26" s="136" t="s">
        <v>379</v>
      </c>
      <c r="C26" s="140" t="s">
        <v>27</v>
      </c>
      <c r="D26" s="291"/>
      <c r="E26" s="250"/>
      <c r="F26" s="244"/>
      <c r="G26" s="141">
        <f>(11.39+4.28+11.4+4.24+17.75)*1.05</f>
        <v>51.513000000000005</v>
      </c>
    </row>
    <row r="27" spans="1:7" ht="33" x14ac:dyDescent="0.25">
      <c r="A27" s="249" t="s">
        <v>269</v>
      </c>
      <c r="B27" s="136" t="s">
        <v>553</v>
      </c>
      <c r="C27" s="140" t="s">
        <v>27</v>
      </c>
      <c r="D27" s="291"/>
      <c r="E27" s="250"/>
      <c r="F27" s="243"/>
      <c r="G27" s="141">
        <f>(97.54+76.81+40.92+21.5+20)*1.05</f>
        <v>269.60850000000005</v>
      </c>
    </row>
    <row r="28" spans="1:7" ht="16.5" x14ac:dyDescent="0.25">
      <c r="A28" s="249"/>
      <c r="B28" s="356" t="s">
        <v>519</v>
      </c>
      <c r="C28" s="140"/>
      <c r="D28" s="291"/>
      <c r="E28" s="253"/>
      <c r="G28" s="141"/>
    </row>
    <row r="29" spans="1:7" ht="16.5" x14ac:dyDescent="0.25">
      <c r="A29" s="247" t="s">
        <v>270</v>
      </c>
      <c r="B29" s="132" t="s">
        <v>52</v>
      </c>
      <c r="C29" s="133"/>
      <c r="D29" s="291"/>
      <c r="E29" s="250"/>
      <c r="G29" s="134"/>
    </row>
    <row r="30" spans="1:7" ht="16.5" x14ac:dyDescent="0.25">
      <c r="A30" s="249" t="s">
        <v>271</v>
      </c>
      <c r="B30" s="136" t="s">
        <v>136</v>
      </c>
      <c r="C30" s="140" t="s">
        <v>27</v>
      </c>
      <c r="D30" s="291"/>
      <c r="E30" s="253"/>
      <c r="G30" s="141">
        <f>(8.8+8.7+13.94+14.9+17.3)*2.2</f>
        <v>140.00800000000001</v>
      </c>
    </row>
    <row r="31" spans="1:7" ht="33" hidden="1" x14ac:dyDescent="0.25">
      <c r="A31" s="249" t="s">
        <v>265</v>
      </c>
      <c r="B31" s="134" t="s">
        <v>273</v>
      </c>
      <c r="C31" s="140" t="s">
        <v>7</v>
      </c>
      <c r="D31" s="291"/>
      <c r="E31" s="250"/>
    </row>
    <row r="32" spans="1:7" ht="16.5" x14ac:dyDescent="0.3">
      <c r="A32" s="247" t="s">
        <v>274</v>
      </c>
      <c r="B32" s="144" t="s">
        <v>261</v>
      </c>
      <c r="C32" s="140"/>
      <c r="D32" s="291"/>
      <c r="E32" s="250"/>
    </row>
    <row r="33" spans="1:7" ht="33" x14ac:dyDescent="0.25">
      <c r="A33" s="252" t="s">
        <v>275</v>
      </c>
      <c r="B33" s="134" t="s">
        <v>263</v>
      </c>
      <c r="C33" s="140" t="s">
        <v>27</v>
      </c>
      <c r="D33" s="358"/>
      <c r="E33" s="253"/>
    </row>
    <row r="34" spans="1:7" ht="16.5" x14ac:dyDescent="0.25">
      <c r="A34" s="252"/>
      <c r="B34" s="356" t="s">
        <v>550</v>
      </c>
      <c r="C34" s="140"/>
      <c r="D34" s="291"/>
      <c r="E34" s="253"/>
    </row>
    <row r="35" spans="1:7" ht="18" x14ac:dyDescent="0.25">
      <c r="A35" s="254"/>
      <c r="B35" s="845" t="s">
        <v>380</v>
      </c>
      <c r="C35" s="845"/>
      <c r="D35" s="845"/>
      <c r="E35" s="846"/>
    </row>
    <row r="36" spans="1:7" ht="16.5" x14ac:dyDescent="0.25">
      <c r="A36" s="247" t="s">
        <v>264</v>
      </c>
      <c r="B36" s="132" t="s">
        <v>51</v>
      </c>
      <c r="C36" s="133"/>
      <c r="D36" s="291"/>
      <c r="E36" s="248"/>
    </row>
    <row r="37" spans="1:7" ht="16.5" x14ac:dyDescent="0.25">
      <c r="A37" s="247" t="s">
        <v>265</v>
      </c>
      <c r="B37" s="132" t="str">
        <f>+B23</f>
        <v xml:space="preserve"> Revêtement de sols  y compris les plinthes</v>
      </c>
      <c r="C37" s="133"/>
      <c r="D37" s="291"/>
      <c r="E37" s="250"/>
    </row>
    <row r="38" spans="1:7" ht="33" x14ac:dyDescent="0.25">
      <c r="A38" s="249" t="s">
        <v>266</v>
      </c>
      <c r="B38" s="136" t="s">
        <v>554</v>
      </c>
      <c r="C38" s="140" t="s">
        <v>27</v>
      </c>
      <c r="D38" s="291"/>
      <c r="E38" s="250"/>
      <c r="G38" s="141">
        <f>(15.67+30.6+17.4+12.11+28.51+25.5+22.55+24.25+26.85+39.37+28.81+28.79+47.23)*1.05</f>
        <v>365.02200000000005</v>
      </c>
    </row>
    <row r="39" spans="1:7" ht="82.5" x14ac:dyDescent="0.25">
      <c r="A39" s="249" t="s">
        <v>267</v>
      </c>
      <c r="B39" s="136" t="s">
        <v>555</v>
      </c>
      <c r="C39" s="140" t="s">
        <v>27</v>
      </c>
      <c r="D39" s="291"/>
      <c r="E39" s="250"/>
      <c r="F39" s="243"/>
      <c r="G39" s="141">
        <f>17.75+15.85+64.34+16.49+17.49+19.44+19.34+21.2+16.69+21.17+19.61+21.94+39.75</f>
        <v>311.06</v>
      </c>
    </row>
    <row r="40" spans="1:7" s="61" customFormat="1" ht="33" x14ac:dyDescent="0.25">
      <c r="A40" s="249" t="s">
        <v>268</v>
      </c>
      <c r="B40" s="136" t="s">
        <v>379</v>
      </c>
      <c r="C40" s="140" t="s">
        <v>27</v>
      </c>
      <c r="D40" s="291"/>
      <c r="E40" s="250"/>
      <c r="F40" s="244"/>
      <c r="G40" s="141">
        <f>(11.39+4.28+11.4+4.24+17.75)*1.05</f>
        <v>51.513000000000005</v>
      </c>
    </row>
    <row r="41" spans="1:7" ht="33" x14ac:dyDescent="0.25">
      <c r="A41" s="249" t="s">
        <v>253</v>
      </c>
      <c r="B41" s="136" t="s">
        <v>535</v>
      </c>
      <c r="C41" s="140" t="s">
        <v>27</v>
      </c>
      <c r="D41" s="291"/>
      <c r="E41" s="250"/>
      <c r="G41" s="355">
        <f>(117.25+56.96)*1.05</f>
        <v>182.9205</v>
      </c>
    </row>
    <row r="42" spans="1:7" ht="33" x14ac:dyDescent="0.25">
      <c r="A42" s="249" t="s">
        <v>269</v>
      </c>
      <c r="B42" s="136" t="s">
        <v>556</v>
      </c>
      <c r="C42" s="140" t="s">
        <v>27</v>
      </c>
      <c r="D42" s="291"/>
      <c r="E42" s="250"/>
      <c r="F42" s="243"/>
      <c r="G42" s="141">
        <f>(97.54+76.81+40.92+21.5+20)*1.05</f>
        <v>269.60850000000005</v>
      </c>
    </row>
    <row r="43" spans="1:7" ht="16.5" x14ac:dyDescent="0.25">
      <c r="A43" s="249"/>
      <c r="B43" s="356" t="s">
        <v>519</v>
      </c>
      <c r="C43" s="140"/>
      <c r="D43" s="291"/>
      <c r="E43" s="253"/>
      <c r="G43" s="141"/>
    </row>
    <row r="44" spans="1:7" ht="16.5" x14ac:dyDescent="0.25">
      <c r="A44" s="247" t="s">
        <v>270</v>
      </c>
      <c r="B44" s="132" t="s">
        <v>52</v>
      </c>
      <c r="C44" s="133"/>
      <c r="D44" s="291"/>
      <c r="E44" s="250"/>
      <c r="G44" s="134"/>
    </row>
    <row r="45" spans="1:7" ht="16.5" x14ac:dyDescent="0.25">
      <c r="A45" s="249" t="s">
        <v>271</v>
      </c>
      <c r="B45" s="136" t="s">
        <v>136</v>
      </c>
      <c r="C45" s="140" t="s">
        <v>27</v>
      </c>
      <c r="D45" s="291"/>
      <c r="E45" s="253"/>
      <c r="G45" s="141">
        <f>(8.8+8.7+13.94+14.9+17.3)*2.2</f>
        <v>140.00800000000001</v>
      </c>
    </row>
    <row r="46" spans="1:7" ht="16.5" x14ac:dyDescent="0.25">
      <c r="A46" s="247" t="s">
        <v>272</v>
      </c>
      <c r="B46" s="132"/>
      <c r="C46" s="140"/>
      <c r="D46" s="291"/>
      <c r="E46" s="250"/>
    </row>
    <row r="47" spans="1:7" ht="33" hidden="1" x14ac:dyDescent="0.25">
      <c r="A47" s="249" t="s">
        <v>265</v>
      </c>
      <c r="B47" s="134" t="s">
        <v>273</v>
      </c>
      <c r="C47" s="140" t="s">
        <v>7</v>
      </c>
      <c r="D47" s="291"/>
      <c r="E47" s="250"/>
    </row>
    <row r="48" spans="1:7" ht="16.5" x14ac:dyDescent="0.3">
      <c r="A48" s="247" t="s">
        <v>274</v>
      </c>
      <c r="B48" s="144" t="s">
        <v>261</v>
      </c>
      <c r="C48" s="140"/>
      <c r="D48" s="291"/>
      <c r="E48" s="250"/>
    </row>
    <row r="49" spans="1:5" ht="33" x14ac:dyDescent="0.25">
      <c r="A49" s="252" t="s">
        <v>275</v>
      </c>
      <c r="B49" s="134" t="s">
        <v>263</v>
      </c>
      <c r="C49" s="140" t="s">
        <v>27</v>
      </c>
      <c r="D49" s="291"/>
      <c r="E49" s="253"/>
    </row>
    <row r="50" spans="1:5" ht="16.5" x14ac:dyDescent="0.25">
      <c r="A50" s="252"/>
      <c r="B50" s="356" t="s">
        <v>550</v>
      </c>
      <c r="C50" s="140"/>
      <c r="D50" s="291"/>
      <c r="E50" s="253"/>
    </row>
    <row r="51" spans="1:5" ht="18.75" customHeight="1" x14ac:dyDescent="0.25">
      <c r="A51" s="839" t="s">
        <v>276</v>
      </c>
      <c r="B51" s="840"/>
      <c r="C51" s="840"/>
      <c r="D51" s="841"/>
      <c r="E51" s="250"/>
    </row>
    <row r="52" spans="1:5" ht="16.5" x14ac:dyDescent="0.3">
      <c r="A52" s="247" t="s">
        <v>277</v>
      </c>
      <c r="B52" s="144" t="s">
        <v>278</v>
      </c>
      <c r="C52" s="140"/>
      <c r="D52" s="291"/>
      <c r="E52" s="250"/>
    </row>
    <row r="53" spans="1:5" ht="33" x14ac:dyDescent="0.25">
      <c r="A53" s="249" t="s">
        <v>279</v>
      </c>
      <c r="B53" s="134" t="s">
        <v>263</v>
      </c>
      <c r="C53" s="140" t="s">
        <v>27</v>
      </c>
      <c r="D53" s="291"/>
      <c r="E53" s="253"/>
    </row>
    <row r="54" spans="1:5" ht="16.5" x14ac:dyDescent="0.25">
      <c r="A54" s="252"/>
      <c r="B54" s="356" t="s">
        <v>550</v>
      </c>
      <c r="C54" s="140"/>
      <c r="D54" s="291"/>
      <c r="E54" s="253"/>
    </row>
    <row r="57" spans="1:5" x14ac:dyDescent="0.25">
      <c r="E57" t="s">
        <v>118</v>
      </c>
    </row>
  </sheetData>
  <mergeCells count="11">
    <mergeCell ref="A51:D51"/>
    <mergeCell ref="D5:E5"/>
    <mergeCell ref="C5:C6"/>
    <mergeCell ref="B5:B6"/>
    <mergeCell ref="A5:A6"/>
    <mergeCell ref="B35:E35"/>
    <mergeCell ref="A2:E2"/>
    <mergeCell ref="A3:E3"/>
    <mergeCell ref="A4:E4"/>
    <mergeCell ref="B7:E7"/>
    <mergeCell ref="B21:E21"/>
  </mergeCells>
  <hyperlinks>
    <hyperlink ref="B8" r:id="rId1" location="Feuil1!_Toc101603495" display="D:\DADC OPTION 02 ACTU 2\lot 02 second oeuvre 200213.xls - Feuil1!_Toc101603495" xr:uid="{00000000-0004-0000-0700-000000000000}"/>
    <hyperlink ref="B9" r:id="rId2" location="Feuil1!_Toc101603522" display="D:\DADC OPTION 02 ACTU 2\lot 02 second oeuvre 200213.xls - Feuil1!_Toc101603522" xr:uid="{00000000-0004-0000-0700-000001000000}"/>
    <hyperlink ref="B15" r:id="rId3" location="Feuil1!_Toc101603523" display="D:\DADC OPTION 02 ACTU 2\lot 02 second oeuvre 200213.xls - Feuil1!_Toc101603523" xr:uid="{00000000-0004-0000-0700-000002000000}"/>
    <hyperlink ref="B22" r:id="rId4" location="Feuil1!_Toc101603495" display="D:\DADC OPTION 02 ACTU 2\lot 02 second oeuvre 200213.xls - Feuil1!_Toc101603495" xr:uid="{00000000-0004-0000-0700-000003000000}"/>
    <hyperlink ref="B23" r:id="rId5" location="Feuil1!_Toc101603522" display="D:\DADC OPTION 02 ACTU 2\lot 02 second oeuvre 200213.xls - Feuil1!_Toc101603522" xr:uid="{00000000-0004-0000-0700-000004000000}"/>
    <hyperlink ref="B29" r:id="rId6" location="Feuil1!_Toc101603523" display="D:\DADC OPTION 02 ACTU 2\lot 02 second oeuvre 200213.xls - Feuil1!_Toc101603523" xr:uid="{00000000-0004-0000-0700-000005000000}"/>
    <hyperlink ref="B36" r:id="rId7" location="Feuil1!_Toc101603495" display="D:\DADC OPTION 02 ACTU 2\lot 02 second oeuvre 200213.xls - Feuil1!_Toc101603495" xr:uid="{00000000-0004-0000-0700-000006000000}"/>
    <hyperlink ref="B37" r:id="rId8" location="Feuil1!_Toc101603522" display="D:\DADC OPTION 02 ACTU 2\lot 02 second oeuvre 200213.xls - Feuil1!_Toc101603522" xr:uid="{00000000-0004-0000-0700-000007000000}"/>
    <hyperlink ref="B44" r:id="rId9" location="Feuil1!_Toc101603523" display="D:\DADC OPTION 02 ACTU 2\lot 02 second oeuvre 200213.xls - Feuil1!_Toc101603523" xr:uid="{00000000-0004-0000-0700-000008000000}"/>
  </hyperlinks>
  <pageMargins left="0.7" right="0.7" top="0.75" bottom="0.75" header="0.3" footer="0.3"/>
  <pageSetup paperSize="9" scale="70" orientation="portrait" r:id="rId10"/>
  <rowBreaks count="1" manualBreakCount="1">
    <brk id="20" max="5" man="1"/>
  </rowBreaks>
  <colBreaks count="1" manualBreakCount="1">
    <brk id="5" max="1048575"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92D050"/>
  </sheetPr>
  <dimension ref="A1:F6"/>
  <sheetViews>
    <sheetView zoomScaleNormal="100" workbookViewId="0">
      <selection activeCell="F13" sqref="F13"/>
    </sheetView>
  </sheetViews>
  <sheetFormatPr baseColWidth="10" defaultRowHeight="15" x14ac:dyDescent="0.25"/>
  <cols>
    <col min="1" max="1" width="18.28515625" bestFit="1" customWidth="1"/>
    <col min="2" max="2" width="70" customWidth="1"/>
    <col min="3" max="3" width="8.28515625" customWidth="1"/>
    <col min="4" max="4" width="11.7109375" customWidth="1"/>
    <col min="5" max="5" width="13.42578125" customWidth="1"/>
    <col min="6" max="6" width="16" customWidth="1"/>
  </cols>
  <sheetData>
    <row r="1" spans="1:6" s="103" customFormat="1" ht="31.5" customHeight="1" x14ac:dyDescent="0.25">
      <c r="A1" s="796" t="str">
        <f>'Chap 1 CDQ'!A1:F1</f>
        <v>PROJET DE CONSTRUCTION DU SIEGE L'AUTORITE DE REGULATION DE L'ELECTRICITE DU BENIN (ARE)</v>
      </c>
      <c r="B1" s="796"/>
      <c r="C1" s="796"/>
      <c r="D1" s="796"/>
      <c r="E1" s="796"/>
      <c r="F1" s="796"/>
    </row>
    <row r="2" spans="1:6" ht="22.5" customHeight="1" x14ac:dyDescent="0.25">
      <c r="A2" s="797" t="s">
        <v>325</v>
      </c>
      <c r="B2" s="797"/>
      <c r="C2" s="797"/>
      <c r="D2" s="797"/>
      <c r="E2" s="797"/>
      <c r="F2" s="797"/>
    </row>
    <row r="3" spans="1:6" ht="24" customHeight="1" thickBot="1" x14ac:dyDescent="0.3">
      <c r="A3" s="798" t="s">
        <v>139</v>
      </c>
      <c r="B3" s="798"/>
      <c r="C3" s="798"/>
      <c r="D3" s="798"/>
      <c r="E3" s="798"/>
      <c r="F3" s="798"/>
    </row>
    <row r="4" spans="1:6" ht="27" customHeight="1" thickTop="1" x14ac:dyDescent="0.25">
      <c r="A4" s="222" t="s">
        <v>54</v>
      </c>
      <c r="B4" s="223" t="s">
        <v>14</v>
      </c>
      <c r="C4" s="224" t="s">
        <v>15</v>
      </c>
      <c r="D4" s="225" t="s">
        <v>16</v>
      </c>
      <c r="E4" s="225" t="s">
        <v>3</v>
      </c>
      <c r="F4" s="226" t="s">
        <v>56</v>
      </c>
    </row>
    <row r="5" spans="1:6" ht="50.25" thickBot="1" x14ac:dyDescent="0.35">
      <c r="A5" s="257" t="s">
        <v>326</v>
      </c>
      <c r="B5" s="285" t="s">
        <v>350</v>
      </c>
      <c r="C5" s="286" t="s">
        <v>351</v>
      </c>
      <c r="D5" s="286">
        <v>1000</v>
      </c>
      <c r="E5" s="287"/>
      <c r="F5" s="288"/>
    </row>
    <row r="6" spans="1:6" ht="15.75" thickTop="1" x14ac:dyDescent="0.25"/>
  </sheetData>
  <mergeCells count="3">
    <mergeCell ref="A1:F1"/>
    <mergeCell ref="A2:F2"/>
    <mergeCell ref="A3:F3"/>
  </mergeCells>
  <pageMargins left="0.7" right="0.7" top="0.75" bottom="0.75" header="0.3" footer="0.3"/>
  <pageSetup paperSize="9" scale="63"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30</vt:i4>
      </vt:variant>
      <vt:variant>
        <vt:lpstr>Plages nommées</vt:lpstr>
      </vt:variant>
      <vt:variant>
        <vt:i4>10</vt:i4>
      </vt:variant>
    </vt:vector>
  </HeadingPairs>
  <TitlesOfParts>
    <vt:vector size="40" baseType="lpstr">
      <vt:lpstr>Chap 1 CDQ</vt:lpstr>
      <vt:lpstr>Chap 1 CBPU</vt:lpstr>
      <vt:lpstr>Chap 2 CDQ </vt:lpstr>
      <vt:lpstr>Chap 2 CBPU</vt:lpstr>
      <vt:lpstr>Chap 3 CDQ</vt:lpstr>
      <vt:lpstr>Chap 3 CBPU</vt:lpstr>
      <vt:lpstr>chap 4 CDQ  </vt:lpstr>
      <vt:lpstr>chap 4 CBPU</vt:lpstr>
      <vt:lpstr>chap 5 CDQ</vt:lpstr>
      <vt:lpstr>chap 5 CBPU</vt:lpstr>
      <vt:lpstr>chap 6 CDQ </vt:lpstr>
      <vt:lpstr>chap 6 CBPU</vt:lpstr>
      <vt:lpstr>chap 7 CDQ </vt:lpstr>
      <vt:lpstr>chap 7 CBPU</vt:lpstr>
      <vt:lpstr>chap 8 CDQ </vt:lpstr>
      <vt:lpstr>chap 8 CBPU</vt:lpstr>
      <vt:lpstr>chap 9 CDQ  </vt:lpstr>
      <vt:lpstr>chap 9 CBPU</vt:lpstr>
      <vt:lpstr>chap 10 CDQ</vt:lpstr>
      <vt:lpstr>chap 10 CBPU</vt:lpstr>
      <vt:lpstr>chap 11 CDQ </vt:lpstr>
      <vt:lpstr>chap 11 CBPU</vt:lpstr>
      <vt:lpstr>chap 12 CDQ</vt:lpstr>
      <vt:lpstr>chap 3 etancheite var</vt:lpstr>
      <vt:lpstr>chap 3 etancheite var (2)</vt:lpstr>
      <vt:lpstr>chap 12 CBPU</vt:lpstr>
      <vt:lpstr>CHAP 13 CDQ</vt:lpstr>
      <vt:lpstr>CHAP 13 CBPU</vt:lpstr>
      <vt:lpstr>Ch14 CDQ</vt:lpstr>
      <vt:lpstr>Ch14 CBPU</vt:lpstr>
      <vt:lpstr>'CHAP 13 CBPU'!Impression_des_titres</vt:lpstr>
      <vt:lpstr>'CHAP 13 CDQ'!Impression_des_titres</vt:lpstr>
      <vt:lpstr>'chap 12 CBPU'!Zone_d_impression</vt:lpstr>
      <vt:lpstr>'chap 12 CDQ'!Zone_d_impression</vt:lpstr>
      <vt:lpstr>'CHAP 13 CBPU'!Zone_d_impression</vt:lpstr>
      <vt:lpstr>'CHAP 13 CDQ'!Zone_d_impression</vt:lpstr>
      <vt:lpstr>'chap 4 CBPU'!Zone_d_impression</vt:lpstr>
      <vt:lpstr>'chap 4 CDQ  '!Zone_d_impression</vt:lpstr>
      <vt:lpstr>'chap 5 CBPU'!Zone_d_impression</vt:lpstr>
      <vt:lpstr>'chap 5 CDQ'!Zone_d_impression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2021-01-07T18:35:50Z</dcterms:modified>
</cp:coreProperties>
</file>